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395" windowWidth="13650" windowHeight="6375" tabRatio="495" activeTab="1"/>
  </bookViews>
  <sheets>
    <sheet name="Entrate" sheetId="1" r:id="rId1"/>
    <sheet name="Spese" sheetId="2" r:id="rId2"/>
  </sheets>
  <definedNames>
    <definedName name="_xlnm.Print_Area" localSheetId="1">'Spese'!$A$1:$BW$58</definedName>
    <definedName name="_xlnm.Print_Titles" localSheetId="1">'Spese'!$A:$B,'Spese'!$1:$10</definedName>
  </definedNames>
  <calcPr fullCalcOnLoad="1"/>
</workbook>
</file>

<file path=xl/sharedStrings.xml><?xml version="1.0" encoding="utf-8"?>
<sst xmlns="http://schemas.openxmlformats.org/spreadsheetml/2006/main" count="236" uniqueCount="137">
  <si>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</si>
  <si>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</si>
  <si>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</si>
  <si>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</si>
  <si>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</si>
  <si>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</si>
  <si>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</si>
  <si>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</si>
  <si>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</si>
  <si>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</si>
  <si>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</si>
  <si>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</si>
  <si>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</si>
  <si>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</si>
  <si>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</si>
  <si>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</si>
  <si>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</si>
  <si>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</si>
  <si>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</si>
  <si>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</si>
  <si>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</si>
  <si>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</si>
  <si>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</si>
  <si>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</si>
  <si>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</si>
  <si>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</si>
  <si>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</si>
  <si>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</si>
  <si>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</si>
  <si>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</si>
  <si>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</si>
  <si>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</si>
  <si>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</si>
  <si>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</si>
  <si>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</si>
  <si>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</si>
  <si>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</si>
  <si>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</si>
  <si>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</si>
  <si>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</si>
  <si>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</si>
  <si>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</si>
  <si>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</si>
  <si>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</si>
  <si>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</si>
  <si>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</si>
  <si>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</si>
  <si>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</si>
  <si>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</si>
  <si>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</si>
  <si>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</si>
  <si>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</si>
  <si>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</si>
  <si>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</si>
  <si>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</si>
  <si>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</si>
  <si>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</si>
  <si>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</si>
  <si>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</si>
  <si>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</si>
  <si>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</si>
  <si>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</si>
  <si>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</si>
  <si>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</si>
  <si>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</si>
  <si>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</si>
  <si>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</si>
  <si>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</si>
  <si>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</si>
  <si>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</si>
  <si>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</si>
  <si>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</si>
  <si>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</si>
  <si>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</si>
  <si>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</si>
  <si>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</si>
  <si>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</si>
  <si>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</si>
  <si>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</si>
  <si>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</si>
  <si>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</si>
  <si>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</si>
  <si>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</si>
  <si>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</si>
  <si>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</si>
  <si>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</si>
  <si>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</si>
  <si>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</si>
  <si>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</si>
  <si>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</si>
  <si>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</si>
  <si>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</si>
  <si>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</si>
  <si>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</si>
  <si>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</si>
  <si>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</si>
  <si>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</si>
  <si>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</si>
  <si>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</si>
  <si>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</si>
  <si>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</si>
  <si>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</si>
  <si>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</si>
  <si>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</si>
  <si>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</si>
  <si>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</si>
  <si>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</si>
  <si>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</si>
  <si>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</si>
  <si>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</si>
  <si>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</si>
  <si>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</si>
  <si>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</si>
  <si>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</si>
  <si>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</si>
  <si>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</si>
  <si>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</si>
  <si>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</si>
  <si>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</si>
  <si>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</si>
  <si>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</si>
  <si>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</si>
  <si>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</si>
  <si>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</si>
  <si>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</si>
  <si>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</si>
  <si>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</si>
  <si>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</si>
  <si>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</si>
  <si>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DISAVANZO FORMATOSI NELL'ESERCIZIO (Totale generale delle spese di competenza - Totale generale delle entrate di competenza)</t>
  </si>
  <si>
    <t>AVANZO FORMATOSI NELL'ESERCIZIO/FONDO DI CASSA (Totale generale delle entrate - Totale generale delle spese)</t>
  </si>
  <si>
    <t>fondo pluriennale vincolato</t>
  </si>
  <si>
    <t>Impegni</t>
  </si>
  <si>
    <t>DATI DI RENDICONTO ANNO</t>
  </si>
  <si>
    <t>Spese</t>
  </si>
  <si>
    <t>Politiche giovanili, sport e tempo libero</t>
  </si>
  <si>
    <t>TITOLI E MACROAGGREGATI DI SPESA/MISSIONI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</si>
</sst>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&quot;L.&quot;\ #,##0.00"/>
    <numFmt numFmtId="172" formatCode="#,##0.00_ ;\-#,##0.00\ "/>
    <numFmt numFmtId="173" formatCode="00000"/>
    <numFmt numFmtId="174" formatCode="d/m/yyyy"/>
    <numFmt numFmtId="175" formatCode="_-* #,##0.00_-;\-* #,##0.00_-;_-* \-??_-;_-@_-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5" applyFont="1" applyFill="1" applyBorder="1" applyAlignment="1" applyProtection="1">
      <alignment vertical="center"/>
      <protection/>
    </xf>
    <xf numFmtId="43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43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3" xfId="45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43" fontId="6" fillId="33" borderId="13" xfId="45" applyFont="1" applyFill="1" applyBorder="1" applyAlignment="1" applyProtection="1">
      <alignment vertical="center"/>
      <protection/>
    </xf>
    <xf numFmtId="43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43" fontId="7" fillId="33" borderId="12" xfId="45" applyFont="1" applyFill="1" applyBorder="1" applyAlignment="1" applyProtection="1">
      <alignment vertical="center"/>
      <protection/>
    </xf>
    <xf numFmtId="43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43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43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43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43" fontId="13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38100</xdr:rowOff>
    </xdr:from>
    <xdr:to>
      <xdr:col>1</xdr:col>
      <xdr:colOff>1419225</xdr:colOff>
      <xdr:row>2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1771650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tabColor rgb="FF92D050"/>
    <pageSetUpPr fitToPage="1"/>
  </sheetPr>
  <dimension ref="A1:F70"/>
  <sheetViews>
    <sheetView showGridLines="0" view="pageLayout" zoomScale="70" zoomScaleNormal="75" zoomScalePageLayoutView="70" workbookViewId="0" topLeftCell="A37">
      <selection activeCell="C69" sqref="C69"/>
    </sheetView>
  </sheetViews>
  <sheetFormatPr defaultColWidth="9.140625" defaultRowHeight="12.75"/>
  <cols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5:6" ht="12.75">
      <c r="E1"/>
      <c r="F1"/>
    </row>
    <row r="2" spans="1:6" ht="12.75">
      <c r="A2" s="78" t="s">
        <v>6</v>
      </c>
      <c r="B2" s="78"/>
      <c r="C2" s="78"/>
      <c r="D2" s="78"/>
      <c r="E2"/>
      <c r="F2"/>
    </row>
    <row r="3" spans="4:6" ht="12.75">
      <c r="D3" s="77"/>
      <c r="E3"/>
      <c r="F3"/>
    </row>
    <row r="4" ht="18.75">
      <c r="A4" s="3" t="s">
        <v>0</v>
      </c>
    </row>
    <row r="5" spans="1:3" ht="18.75">
      <c r="A5" s="3"/>
      <c r="B5" s="39" t="s">
        <v>133</v>
      </c>
      <c r="C5" s="40">
        <v>2016</v>
      </c>
    </row>
    <row r="7" spans="1:6" ht="24" customHeight="1">
      <c r="A7" s="41" t="s">
        <v>7</v>
      </c>
      <c r="B7" s="47" t="s">
        <v>9</v>
      </c>
      <c r="C7" s="43" t="s">
        <v>1</v>
      </c>
      <c r="D7" s="43" t="s">
        <v>2</v>
      </c>
      <c r="E7" s="4"/>
      <c r="F7" s="4"/>
    </row>
    <row r="8" spans="1:6" ht="12.75">
      <c r="A8" s="42"/>
      <c r="B8" s="46" t="s">
        <v>8</v>
      </c>
      <c r="C8" s="7">
        <v>41023933.87</v>
      </c>
      <c r="D8" s="45"/>
      <c r="E8" s="6"/>
      <c r="F8" s="6"/>
    </row>
    <row r="9" spans="1:6" ht="12.75">
      <c r="A9" s="42"/>
      <c r="B9" s="48" t="s">
        <v>10</v>
      </c>
      <c r="C9" s="7">
        <v>248071200.58</v>
      </c>
      <c r="D9" s="45"/>
      <c r="E9" s="6"/>
      <c r="F9" s="6"/>
    </row>
    <row r="10" spans="1:6" ht="12.75">
      <c r="A10" s="42"/>
      <c r="B10" s="48" t="s">
        <v>11</v>
      </c>
      <c r="C10" s="7">
        <v>78630114.97</v>
      </c>
      <c r="D10" s="45"/>
      <c r="E10" s="6"/>
      <c r="F10" s="6"/>
    </row>
    <row r="11" spans="1:6" ht="12.75">
      <c r="A11" s="42"/>
      <c r="B11" s="48" t="s">
        <v>12</v>
      </c>
      <c r="C11" s="7"/>
      <c r="D11" s="7">
        <v>87133458.37</v>
      </c>
      <c r="E11" s="6"/>
      <c r="F11" s="6"/>
    </row>
    <row r="12" spans="1:6" ht="12.75">
      <c r="A12" s="42"/>
      <c r="B12" s="49"/>
      <c r="C12" s="7"/>
      <c r="D12" s="45"/>
      <c r="E12" s="6"/>
      <c r="F12" s="6"/>
    </row>
    <row r="13" spans="1:6" ht="12.75">
      <c r="A13" s="50" t="s">
        <v>13</v>
      </c>
      <c r="B13" s="48" t="s">
        <v>14</v>
      </c>
      <c r="C13" s="44"/>
      <c r="D13" s="45"/>
      <c r="E13" s="6"/>
      <c r="F13" s="6"/>
    </row>
    <row r="14" spans="1:6" ht="12.75">
      <c r="A14" s="51">
        <v>10101</v>
      </c>
      <c r="B14" s="52" t="s">
        <v>15</v>
      </c>
      <c r="C14" s="7">
        <v>332281051.18</v>
      </c>
      <c r="D14" s="7">
        <v>240385236.97</v>
      </c>
      <c r="E14" s="8"/>
      <c r="F14" s="8"/>
    </row>
    <row r="15" spans="1:6" ht="12.75">
      <c r="A15" s="51">
        <v>10102</v>
      </c>
      <c r="B15" s="52" t="s">
        <v>16</v>
      </c>
      <c r="C15" s="7">
        <v>0</v>
      </c>
      <c r="D15" s="7">
        <v>0</v>
      </c>
      <c r="E15" s="8"/>
      <c r="F15" s="8"/>
    </row>
    <row r="16" spans="1:6" ht="12.75">
      <c r="A16" s="51">
        <v>10103</v>
      </c>
      <c r="B16" s="52" t="s">
        <v>17</v>
      </c>
      <c r="C16" s="7">
        <v>0</v>
      </c>
      <c r="D16" s="7">
        <v>0</v>
      </c>
      <c r="E16" s="8"/>
      <c r="F16" s="8"/>
    </row>
    <row r="17" spans="1:6" ht="12.75">
      <c r="A17" s="51">
        <v>10104</v>
      </c>
      <c r="B17" s="52" t="s">
        <v>18</v>
      </c>
      <c r="C17" s="7">
        <v>22587584.29</v>
      </c>
      <c r="D17" s="7">
        <v>36256116.41</v>
      </c>
      <c r="E17" s="8"/>
      <c r="F17" s="8"/>
    </row>
    <row r="18" spans="1:6" ht="12.75">
      <c r="A18" s="51">
        <v>10301</v>
      </c>
      <c r="B18" s="52" t="s">
        <v>19</v>
      </c>
      <c r="C18" s="7">
        <v>133446957.64</v>
      </c>
      <c r="D18" s="7">
        <v>122119580.07</v>
      </c>
      <c r="E18" s="8"/>
      <c r="F18" s="8"/>
    </row>
    <row r="19" spans="1:6" ht="12.75">
      <c r="A19" s="51">
        <v>10302</v>
      </c>
      <c r="B19" s="52" t="s">
        <v>20</v>
      </c>
      <c r="C19" s="7">
        <v>0</v>
      </c>
      <c r="D19" s="7">
        <v>0</v>
      </c>
      <c r="E19" s="8"/>
      <c r="F19" s="8"/>
    </row>
    <row r="20" spans="1:6" ht="15">
      <c r="A20" s="59">
        <v>10000</v>
      </c>
      <c r="B20" s="10" t="s">
        <v>21</v>
      </c>
      <c r="C20" s="11">
        <f>SUM(C14:C19)</f>
        <v>488315593.11</v>
      </c>
      <c r="D20" s="11">
        <f>SUM(D14:D19)</f>
        <v>398760933.45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4" t="s">
        <v>22</v>
      </c>
      <c r="B22" s="48" t="s">
        <v>23</v>
      </c>
      <c r="C22" s="7"/>
      <c r="D22" s="45"/>
      <c r="E22" s="6"/>
      <c r="F22" s="6"/>
    </row>
    <row r="23" spans="1:6" ht="12.75">
      <c r="A23" s="51">
        <v>20101</v>
      </c>
      <c r="B23" s="52" t="s">
        <v>24</v>
      </c>
      <c r="C23" s="7">
        <v>175465647.25</v>
      </c>
      <c r="D23" s="7">
        <v>210730881.03</v>
      </c>
      <c r="E23" s="8"/>
      <c r="F23" s="8"/>
    </row>
    <row r="24" spans="1:6" ht="12.75">
      <c r="A24" s="56">
        <v>20102</v>
      </c>
      <c r="B24" s="55" t="s">
        <v>25</v>
      </c>
      <c r="C24" s="7">
        <v>0</v>
      </c>
      <c r="D24" s="7">
        <v>0</v>
      </c>
      <c r="E24" s="8"/>
      <c r="F24" s="8"/>
    </row>
    <row r="25" spans="1:6" ht="12.75">
      <c r="A25" s="51">
        <v>20103</v>
      </c>
      <c r="B25" s="52" t="s">
        <v>26</v>
      </c>
      <c r="C25" s="7">
        <v>0</v>
      </c>
      <c r="D25" s="7">
        <v>0</v>
      </c>
      <c r="E25" s="8"/>
      <c r="F25" s="8"/>
    </row>
    <row r="26" spans="1:6" ht="12.75">
      <c r="A26" s="51">
        <v>20104</v>
      </c>
      <c r="B26" s="52" t="s">
        <v>27</v>
      </c>
      <c r="C26" s="7">
        <v>0</v>
      </c>
      <c r="D26" s="7">
        <v>0</v>
      </c>
      <c r="E26" s="8"/>
      <c r="F26" s="8"/>
    </row>
    <row r="27" spans="1:6" ht="12.75">
      <c r="A27" s="51">
        <v>20105</v>
      </c>
      <c r="B27" s="52" t="s">
        <v>28</v>
      </c>
      <c r="C27" s="7">
        <v>76273.28</v>
      </c>
      <c r="D27" s="7">
        <v>74597.81</v>
      </c>
      <c r="E27" s="8"/>
      <c r="F27" s="8"/>
    </row>
    <row r="28" spans="1:6" ht="15">
      <c r="A28" s="57">
        <v>20000</v>
      </c>
      <c r="B28" s="15" t="s">
        <v>29</v>
      </c>
      <c r="C28" s="16">
        <f>SUM(C23:C27)</f>
        <v>175541920.53</v>
      </c>
      <c r="D28" s="16">
        <f>SUM(D23:D27)</f>
        <v>210805478.84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8" t="s">
        <v>30</v>
      </c>
      <c r="B30" s="48" t="s">
        <v>31</v>
      </c>
      <c r="C30" s="7"/>
      <c r="D30" s="7"/>
      <c r="E30" s="8"/>
      <c r="F30" s="8"/>
    </row>
    <row r="31" spans="1:6" ht="12.75">
      <c r="A31" s="51">
        <v>30100</v>
      </c>
      <c r="B31" s="52" t="s">
        <v>32</v>
      </c>
      <c r="C31" s="7">
        <v>13310048.77</v>
      </c>
      <c r="D31" s="7">
        <v>13646031.08</v>
      </c>
      <c r="E31" s="8"/>
      <c r="F31" s="8"/>
    </row>
    <row r="32" spans="1:6" ht="12.75">
      <c r="A32" s="56">
        <v>30200</v>
      </c>
      <c r="B32" s="55" t="s">
        <v>33</v>
      </c>
      <c r="C32" s="7">
        <v>87050196.64</v>
      </c>
      <c r="D32" s="7">
        <v>18072192.91</v>
      </c>
      <c r="E32" s="8"/>
      <c r="F32" s="8"/>
    </row>
    <row r="33" spans="1:6" ht="12.75">
      <c r="A33" s="56">
        <v>30300</v>
      </c>
      <c r="B33" s="55" t="s">
        <v>34</v>
      </c>
      <c r="C33" s="7">
        <v>5201195.48</v>
      </c>
      <c r="D33" s="7">
        <v>4859557.81</v>
      </c>
      <c r="E33" s="8"/>
      <c r="F33" s="8"/>
    </row>
    <row r="34" spans="1:6" ht="12.75">
      <c r="A34" s="56">
        <v>30400</v>
      </c>
      <c r="B34" s="55" t="s">
        <v>35</v>
      </c>
      <c r="C34" s="7">
        <v>2120750.24</v>
      </c>
      <c r="D34" s="7">
        <v>0</v>
      </c>
      <c r="E34" s="8"/>
      <c r="F34" s="8"/>
    </row>
    <row r="35" spans="1:6" ht="12.75">
      <c r="A35" s="51">
        <v>30500</v>
      </c>
      <c r="B35" s="52" t="s">
        <v>36</v>
      </c>
      <c r="C35" s="7">
        <v>9632411</v>
      </c>
      <c r="D35" s="7">
        <v>5993220.6</v>
      </c>
      <c r="E35" s="8"/>
      <c r="F35" s="8"/>
    </row>
    <row r="36" spans="1:6" ht="15">
      <c r="A36" s="59">
        <v>30000</v>
      </c>
      <c r="B36" s="10" t="s">
        <v>37</v>
      </c>
      <c r="C36" s="11">
        <f>SUM(C31:C35)</f>
        <v>117314602.13</v>
      </c>
      <c r="D36" s="11">
        <f>SUM(D31:D35)</f>
        <v>42571002.400000006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8" t="s">
        <v>38</v>
      </c>
      <c r="B38" s="46" t="s">
        <v>39</v>
      </c>
      <c r="C38" s="17"/>
      <c r="D38" s="18"/>
      <c r="E38" s="6"/>
      <c r="F38" s="6"/>
    </row>
    <row r="39" spans="1:6" ht="12.75">
      <c r="A39" s="51">
        <v>40100</v>
      </c>
      <c r="B39" s="52" t="s">
        <v>40</v>
      </c>
      <c r="C39" s="7">
        <v>2122999.68</v>
      </c>
      <c r="D39" s="7">
        <v>2117028.89</v>
      </c>
      <c r="E39" s="8"/>
      <c r="F39" s="8"/>
    </row>
    <row r="40" spans="1:6" ht="12.75">
      <c r="A40" s="51">
        <v>40200</v>
      </c>
      <c r="B40" s="52" t="s">
        <v>41</v>
      </c>
      <c r="C40" s="7">
        <v>9342007.12</v>
      </c>
      <c r="D40" s="7">
        <v>5257901.95</v>
      </c>
      <c r="E40" s="8"/>
      <c r="F40" s="8"/>
    </row>
    <row r="41" spans="1:6" ht="12.75">
      <c r="A41" s="51">
        <v>40300</v>
      </c>
      <c r="B41" s="52" t="s">
        <v>42</v>
      </c>
      <c r="C41" s="7">
        <v>23804.11</v>
      </c>
      <c r="D41" s="7">
        <v>23804.11</v>
      </c>
      <c r="E41" s="8"/>
      <c r="F41" s="8"/>
    </row>
    <row r="42" spans="1:6" ht="12.75">
      <c r="A42" s="51">
        <v>40400</v>
      </c>
      <c r="B42" s="52" t="s">
        <v>43</v>
      </c>
      <c r="C42" s="7">
        <v>340823.74</v>
      </c>
      <c r="D42" s="7">
        <v>327900.55</v>
      </c>
      <c r="E42" s="8"/>
      <c r="F42" s="8"/>
    </row>
    <row r="43" spans="1:6" ht="12.75">
      <c r="A43" s="56">
        <v>40500</v>
      </c>
      <c r="B43" s="55" t="s">
        <v>44</v>
      </c>
      <c r="C43" s="7">
        <v>10112009.14</v>
      </c>
      <c r="D43" s="7">
        <v>8192457.25</v>
      </c>
      <c r="E43" s="8"/>
      <c r="F43" s="8"/>
    </row>
    <row r="44" spans="1:6" ht="15">
      <c r="A44" s="59">
        <v>40000</v>
      </c>
      <c r="B44" s="10" t="s">
        <v>45</v>
      </c>
      <c r="C44" s="11">
        <f>SUM(C39:C43)</f>
        <v>21941643.79</v>
      </c>
      <c r="D44" s="11">
        <f>SUM(D39:D43)</f>
        <v>15919092.75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8" t="s">
        <v>46</v>
      </c>
      <c r="B46" s="46" t="s">
        <v>47</v>
      </c>
      <c r="C46" s="17"/>
      <c r="D46" s="18"/>
      <c r="E46" s="6"/>
      <c r="F46" s="6"/>
    </row>
    <row r="47" spans="1:6" ht="12.75">
      <c r="A47" s="51">
        <v>50100</v>
      </c>
      <c r="B47" s="52" t="s">
        <v>48</v>
      </c>
      <c r="C47" s="7">
        <v>0</v>
      </c>
      <c r="D47" s="7">
        <v>0</v>
      </c>
      <c r="E47" s="8"/>
      <c r="F47" s="8"/>
    </row>
    <row r="48" spans="1:6" ht="12.75">
      <c r="A48" s="51">
        <v>50200</v>
      </c>
      <c r="B48" s="52" t="s">
        <v>49</v>
      </c>
      <c r="C48" s="7">
        <v>0</v>
      </c>
      <c r="D48" s="7">
        <v>0</v>
      </c>
      <c r="E48" s="8"/>
      <c r="F48" s="8"/>
    </row>
    <row r="49" spans="1:6" ht="12.75">
      <c r="A49" s="51">
        <v>50300</v>
      </c>
      <c r="B49" s="52" t="s">
        <v>50</v>
      </c>
      <c r="C49" s="7">
        <v>0</v>
      </c>
      <c r="D49" s="7">
        <v>0</v>
      </c>
      <c r="E49" s="8"/>
      <c r="F49" s="8"/>
    </row>
    <row r="50" spans="1:6" ht="12.75">
      <c r="A50" s="51">
        <v>50400</v>
      </c>
      <c r="B50" s="52" t="s">
        <v>51</v>
      </c>
      <c r="C50" s="7">
        <v>9528974.13</v>
      </c>
      <c r="D50" s="7">
        <v>0</v>
      </c>
      <c r="E50" s="8"/>
      <c r="F50" s="8"/>
    </row>
    <row r="51" spans="1:6" ht="15">
      <c r="A51" s="59">
        <v>50000</v>
      </c>
      <c r="B51" s="10" t="s">
        <v>52</v>
      </c>
      <c r="C51" s="11">
        <f>SUM(C47:C50)</f>
        <v>9528974.13</v>
      </c>
      <c r="D51" s="11">
        <f>SUM(D47:D50)</f>
        <v>0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8" t="s">
        <v>53</v>
      </c>
      <c r="B53" s="46" t="s">
        <v>54</v>
      </c>
      <c r="C53" s="17"/>
      <c r="D53" s="18"/>
      <c r="E53" s="6"/>
      <c r="F53" s="6"/>
    </row>
    <row r="54" spans="1:6" ht="12.75">
      <c r="A54" s="51">
        <v>60100</v>
      </c>
      <c r="B54" s="52" t="s">
        <v>48</v>
      </c>
      <c r="C54" s="7">
        <v>0</v>
      </c>
      <c r="D54" s="7">
        <v>0</v>
      </c>
      <c r="E54" s="8"/>
      <c r="F54" s="8"/>
    </row>
    <row r="55" spans="1:6" ht="12.75">
      <c r="A55" s="51">
        <v>60200</v>
      </c>
      <c r="B55" s="52" t="s">
        <v>49</v>
      </c>
      <c r="C55" s="7">
        <v>0</v>
      </c>
      <c r="D55" s="7">
        <v>0</v>
      </c>
      <c r="E55" s="8"/>
      <c r="F55" s="8"/>
    </row>
    <row r="56" spans="1:6" ht="12.75">
      <c r="A56" s="51">
        <v>60300</v>
      </c>
      <c r="B56" s="52" t="s">
        <v>50</v>
      </c>
      <c r="C56" s="7">
        <v>9978266.66</v>
      </c>
      <c r="D56" s="7">
        <v>23580395.67</v>
      </c>
      <c r="E56" s="8"/>
      <c r="F56" s="8"/>
    </row>
    <row r="57" spans="1:6" ht="12.75">
      <c r="A57" s="51">
        <v>60400</v>
      </c>
      <c r="B57" s="52" t="s">
        <v>51</v>
      </c>
      <c r="C57" s="7">
        <v>0</v>
      </c>
      <c r="D57" s="7">
        <v>0</v>
      </c>
      <c r="E57" s="8"/>
      <c r="F57" s="8"/>
    </row>
    <row r="58" spans="1:6" ht="15">
      <c r="A58" s="59">
        <v>60000</v>
      </c>
      <c r="B58" s="10" t="s">
        <v>55</v>
      </c>
      <c r="C58" s="11">
        <f>SUM(C54:C57)</f>
        <v>9978266.66</v>
      </c>
      <c r="D58" s="11">
        <f>SUM(D54:D57)</f>
        <v>23580395.67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8" t="s">
        <v>56</v>
      </c>
      <c r="B60" s="46" t="s">
        <v>57</v>
      </c>
      <c r="C60" s="17"/>
      <c r="D60" s="18"/>
      <c r="E60" s="6"/>
      <c r="F60" s="6"/>
    </row>
    <row r="61" spans="1:6" ht="12.75">
      <c r="A61" s="51">
        <v>70100</v>
      </c>
      <c r="B61" s="52" t="s">
        <v>58</v>
      </c>
      <c r="C61" s="7">
        <v>0</v>
      </c>
      <c r="D61" s="7">
        <v>0</v>
      </c>
      <c r="E61" s="8"/>
      <c r="F61" s="8"/>
    </row>
    <row r="62" spans="1:6" ht="15">
      <c r="A62" s="53">
        <v>70000</v>
      </c>
      <c r="B62" s="10" t="s">
        <v>59</v>
      </c>
      <c r="C62" s="11">
        <f>SUM(C61)</f>
        <v>0</v>
      </c>
      <c r="D62" s="11">
        <f>SUM(D61)</f>
        <v>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8" t="s">
        <v>60</v>
      </c>
      <c r="B64" s="46" t="s">
        <v>61</v>
      </c>
      <c r="C64" s="17"/>
      <c r="D64" s="18"/>
      <c r="E64" s="6"/>
      <c r="F64" s="6"/>
    </row>
    <row r="65" spans="1:6" ht="12.75">
      <c r="A65" s="51">
        <v>90100</v>
      </c>
      <c r="B65" s="52" t="s">
        <v>62</v>
      </c>
      <c r="C65" s="7">
        <v>375943545.16</v>
      </c>
      <c r="D65" s="7">
        <v>375868524.04</v>
      </c>
      <c r="E65" s="8"/>
      <c r="F65" s="8"/>
    </row>
    <row r="66" spans="1:6" ht="12.75">
      <c r="A66" s="51">
        <v>90200</v>
      </c>
      <c r="B66" s="52" t="s">
        <v>63</v>
      </c>
      <c r="C66" s="7">
        <v>831843.66</v>
      </c>
      <c r="D66" s="7">
        <v>782810.01</v>
      </c>
      <c r="E66" s="8"/>
      <c r="F66" s="8"/>
    </row>
    <row r="67" spans="1:6" ht="15">
      <c r="A67" s="53">
        <v>90000</v>
      </c>
      <c r="B67" s="10" t="s">
        <v>64</v>
      </c>
      <c r="C67" s="11">
        <f>SUM(C65:C66)</f>
        <v>376775388.82000005</v>
      </c>
      <c r="D67" s="11">
        <f>SUM(D65:D66)</f>
        <v>376651334.05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1199396389.17</v>
      </c>
      <c r="D68" s="20">
        <f>+D20+D28+D36+D44+D51+D58+D62+D67</f>
        <v>1068288237.1599998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1567121638.59</v>
      </c>
      <c r="D69" s="20">
        <f>+D68+D11</f>
        <v>1155421695.5299997</v>
      </c>
      <c r="E69" s="21"/>
      <c r="F69" s="21"/>
    </row>
    <row r="70" spans="1:6" ht="23.25" customHeight="1">
      <c r="A70" s="9"/>
      <c r="B70" s="19" t="s">
        <v>129</v>
      </c>
      <c r="C70" s="20">
        <f>IF((Spese!BU57+Spese!BV57)&gt;Entrate!C69,(Spese!BU57+Spese!BV57)-Entrate!C69,0)</f>
        <v>0</v>
      </c>
      <c r="D70" s="20">
        <f>IF(Spese!BW57&gt;Entrate!D69,Spese!BW57-Entrate!D69,0)</f>
        <v>0</v>
      </c>
      <c r="E70" s="21"/>
      <c r="F70" s="21"/>
    </row>
  </sheetData>
  <sheetProtection/>
  <mergeCells count="1">
    <mergeCell ref="A2:D2"/>
  </mergeCells>
  <printOptions/>
  <pageMargins left="0.7" right="0.7" top="0.75" bottom="0.75" header="0.3" footer="0.3"/>
  <pageSetup fitToHeight="1" fitToWidth="1" horizontalDpi="300" verticalDpi="300" orientation="portrait" paperSize="9" scale="66" r:id="rId2"/>
  <headerFooter alignWithMargins="0">
    <oddHeader>&amp;C&amp;18COMUNE DI PALERMO
SETTORE BILANCIO E TRIBUTI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>
    <tabColor rgb="FFFF0000"/>
  </sheetPr>
  <dimension ref="A1:BW58"/>
  <sheetViews>
    <sheetView tabSelected="1" view="pageBreakPreview" zoomScale="60" zoomScaleNormal="70" zoomScalePageLayoutView="0" workbookViewId="0" topLeftCell="BM20">
      <selection activeCell="BU58" sqref="BU58"/>
    </sheetView>
  </sheetViews>
  <sheetFormatPr defaultColWidth="9.140625" defaultRowHeight="12.75"/>
  <cols>
    <col min="1" max="1" width="6.00390625" style="0" customWidth="1"/>
    <col min="2" max="2" width="57.28125" style="0" customWidth="1"/>
    <col min="3" max="4" width="20.7109375" style="0" customWidth="1"/>
    <col min="5" max="5" width="23.00390625" style="0" bestFit="1" customWidth="1"/>
    <col min="6" max="6" width="17.421875" style="0" bestFit="1" customWidth="1"/>
    <col min="7" max="7" width="24.8515625" style="0" bestFit="1" customWidth="1"/>
    <col min="8" max="73" width="20.7109375" style="0" customWidth="1"/>
    <col min="74" max="74" width="25.7109375" style="0" customWidth="1"/>
    <col min="75" max="75" width="20.7109375" style="0" customWidth="1"/>
  </cols>
  <sheetData>
    <row r="1" spans="2:3" ht="18.75">
      <c r="B1" s="3"/>
      <c r="C1" s="3"/>
    </row>
    <row r="3" spans="3:6" ht="12.75">
      <c r="C3" s="78" t="s">
        <v>6</v>
      </c>
      <c r="D3" s="78"/>
      <c r="E3" s="78"/>
      <c r="F3" s="78"/>
    </row>
    <row r="4" ht="18.75">
      <c r="B4" s="3" t="s">
        <v>134</v>
      </c>
    </row>
    <row r="5" spans="2:7" ht="18.75">
      <c r="B5" s="39"/>
      <c r="C5" s="39" t="s">
        <v>133</v>
      </c>
      <c r="D5" s="3">
        <f>Entrate!C5</f>
        <v>2016</v>
      </c>
      <c r="G5" s="3"/>
    </row>
    <row r="6" spans="2:7" ht="18.75">
      <c r="B6" s="3"/>
      <c r="G6" s="3"/>
    </row>
    <row r="7" spans="1:75" ht="12.75">
      <c r="A7" s="74"/>
      <c r="B7" s="101" t="s">
        <v>136</v>
      </c>
      <c r="C7" s="98">
        <v>1</v>
      </c>
      <c r="D7" s="96"/>
      <c r="E7" s="97"/>
      <c r="F7" s="98">
        <v>2</v>
      </c>
      <c r="G7" s="96"/>
      <c r="H7" s="97"/>
      <c r="I7" s="98">
        <v>3</v>
      </c>
      <c r="J7" s="96"/>
      <c r="K7" s="97"/>
      <c r="L7" s="98">
        <v>4</v>
      </c>
      <c r="M7" s="96"/>
      <c r="N7" s="97"/>
      <c r="O7" s="98">
        <v>5</v>
      </c>
      <c r="P7" s="96"/>
      <c r="Q7" s="97"/>
      <c r="R7" s="98">
        <v>6</v>
      </c>
      <c r="S7" s="96"/>
      <c r="T7" s="97"/>
      <c r="U7" s="98">
        <v>7</v>
      </c>
      <c r="V7" s="96"/>
      <c r="W7" s="97"/>
      <c r="X7" s="98">
        <v>8</v>
      </c>
      <c r="Y7" s="96"/>
      <c r="Z7" s="97"/>
      <c r="AA7" s="98">
        <v>9</v>
      </c>
      <c r="AB7" s="96"/>
      <c r="AC7" s="97"/>
      <c r="AD7" s="98">
        <v>10</v>
      </c>
      <c r="AE7" s="96"/>
      <c r="AF7" s="97"/>
      <c r="AG7" s="96">
        <v>11</v>
      </c>
      <c r="AH7" s="96"/>
      <c r="AI7" s="97"/>
      <c r="AJ7" s="98">
        <v>12</v>
      </c>
      <c r="AK7" s="96"/>
      <c r="AL7" s="97"/>
      <c r="AM7" s="98">
        <v>13</v>
      </c>
      <c r="AN7" s="96"/>
      <c r="AO7" s="97"/>
      <c r="AP7" s="98">
        <v>14</v>
      </c>
      <c r="AQ7" s="96"/>
      <c r="AR7" s="97"/>
      <c r="AS7" s="98">
        <v>15</v>
      </c>
      <c r="AT7" s="96"/>
      <c r="AU7" s="97"/>
      <c r="AV7" s="96">
        <v>16</v>
      </c>
      <c r="AW7" s="96"/>
      <c r="AX7" s="97"/>
      <c r="AY7" s="98">
        <v>17</v>
      </c>
      <c r="AZ7" s="96"/>
      <c r="BA7" s="97"/>
      <c r="BB7" s="98">
        <v>18</v>
      </c>
      <c r="BC7" s="96"/>
      <c r="BD7" s="97"/>
      <c r="BE7" s="98">
        <v>19</v>
      </c>
      <c r="BF7" s="96"/>
      <c r="BG7" s="97"/>
      <c r="BH7" s="98">
        <v>20</v>
      </c>
      <c r="BI7" s="96"/>
      <c r="BJ7" s="97"/>
      <c r="BK7" s="96">
        <v>50</v>
      </c>
      <c r="BL7" s="96"/>
      <c r="BM7" s="97"/>
      <c r="BN7" s="98">
        <v>60</v>
      </c>
      <c r="BO7" s="96"/>
      <c r="BP7" s="97"/>
      <c r="BQ7" s="98">
        <v>99</v>
      </c>
      <c r="BR7" s="96"/>
      <c r="BS7" s="96"/>
      <c r="BT7" s="79" t="s">
        <v>127</v>
      </c>
      <c r="BU7" s="81" t="s">
        <v>128</v>
      </c>
      <c r="BV7" s="82"/>
      <c r="BW7" s="83"/>
    </row>
    <row r="8" spans="1:75" s="22" customFormat="1" ht="58.5" customHeight="1">
      <c r="A8" s="23"/>
      <c r="B8" s="102"/>
      <c r="C8" s="82" t="s">
        <v>66</v>
      </c>
      <c r="D8" s="82"/>
      <c r="E8" s="87"/>
      <c r="F8" s="88" t="s">
        <v>67</v>
      </c>
      <c r="G8" s="87"/>
      <c r="H8" s="89"/>
      <c r="I8" s="90" t="s">
        <v>68</v>
      </c>
      <c r="J8" s="91"/>
      <c r="K8" s="99"/>
      <c r="L8" s="100" t="s">
        <v>69</v>
      </c>
      <c r="M8" s="92"/>
      <c r="N8" s="99"/>
      <c r="O8" s="100" t="s">
        <v>70</v>
      </c>
      <c r="P8" s="92"/>
      <c r="Q8" s="99"/>
      <c r="R8" s="82" t="s">
        <v>135</v>
      </c>
      <c r="S8" s="82"/>
      <c r="T8" s="87"/>
      <c r="U8" s="88" t="s">
        <v>110</v>
      </c>
      <c r="V8" s="87"/>
      <c r="W8" s="89"/>
      <c r="X8" s="90" t="s">
        <v>111</v>
      </c>
      <c r="Y8" s="91"/>
      <c r="Z8" s="99"/>
      <c r="AA8" s="100" t="s">
        <v>112</v>
      </c>
      <c r="AB8" s="92"/>
      <c r="AC8" s="99"/>
      <c r="AD8" s="100" t="s">
        <v>113</v>
      </c>
      <c r="AE8" s="92"/>
      <c r="AF8" s="99"/>
      <c r="AG8" s="82" t="s">
        <v>114</v>
      </c>
      <c r="AH8" s="82"/>
      <c r="AI8" s="87"/>
      <c r="AJ8" s="88" t="s">
        <v>115</v>
      </c>
      <c r="AK8" s="87"/>
      <c r="AL8" s="89"/>
      <c r="AM8" s="90" t="s">
        <v>116</v>
      </c>
      <c r="AN8" s="91"/>
      <c r="AO8" s="99"/>
      <c r="AP8" s="100" t="s">
        <v>117</v>
      </c>
      <c r="AQ8" s="92"/>
      <c r="AR8" s="99"/>
      <c r="AS8" s="100" t="s">
        <v>118</v>
      </c>
      <c r="AT8" s="92"/>
      <c r="AU8" s="99"/>
      <c r="AV8" s="82" t="s">
        <v>119</v>
      </c>
      <c r="AW8" s="82"/>
      <c r="AX8" s="87"/>
      <c r="AY8" s="88" t="s">
        <v>120</v>
      </c>
      <c r="AZ8" s="87"/>
      <c r="BA8" s="89"/>
      <c r="BB8" s="90" t="s">
        <v>121</v>
      </c>
      <c r="BC8" s="91"/>
      <c r="BD8" s="99"/>
      <c r="BE8" s="100" t="s">
        <v>122</v>
      </c>
      <c r="BF8" s="92"/>
      <c r="BG8" s="99"/>
      <c r="BH8" s="100" t="s">
        <v>123</v>
      </c>
      <c r="BI8" s="92"/>
      <c r="BJ8" s="99"/>
      <c r="BK8" s="82" t="s">
        <v>124</v>
      </c>
      <c r="BL8" s="82"/>
      <c r="BM8" s="87"/>
      <c r="BN8" s="88" t="s">
        <v>125</v>
      </c>
      <c r="BO8" s="87"/>
      <c r="BP8" s="89"/>
      <c r="BQ8" s="90" t="s">
        <v>126</v>
      </c>
      <c r="BR8" s="91"/>
      <c r="BS8" s="92"/>
      <c r="BT8" s="80"/>
      <c r="BU8" s="84"/>
      <c r="BV8" s="85"/>
      <c r="BW8" s="86"/>
    </row>
    <row r="9" spans="1:75" s="22" customFormat="1" ht="11.25" customHeight="1">
      <c r="A9" s="23"/>
      <c r="B9" s="60"/>
      <c r="C9" s="95" t="s">
        <v>4</v>
      </c>
      <c r="D9" s="94"/>
      <c r="E9" s="61" t="s">
        <v>5</v>
      </c>
      <c r="F9" s="95" t="s">
        <v>4</v>
      </c>
      <c r="G9" s="94"/>
      <c r="H9" s="67" t="s">
        <v>5</v>
      </c>
      <c r="I9" s="95" t="s">
        <v>4</v>
      </c>
      <c r="J9" s="94"/>
      <c r="K9" s="24" t="s">
        <v>5</v>
      </c>
      <c r="L9" s="95" t="s">
        <v>4</v>
      </c>
      <c r="M9" s="94"/>
      <c r="N9" s="24" t="s">
        <v>5</v>
      </c>
      <c r="O9" s="95" t="s">
        <v>4</v>
      </c>
      <c r="P9" s="94"/>
      <c r="Q9" s="24" t="s">
        <v>5</v>
      </c>
      <c r="R9" s="93" t="s">
        <v>4</v>
      </c>
      <c r="S9" s="94"/>
      <c r="T9" s="61" t="s">
        <v>5</v>
      </c>
      <c r="U9" s="95" t="s">
        <v>4</v>
      </c>
      <c r="V9" s="94"/>
      <c r="W9" s="67" t="s">
        <v>5</v>
      </c>
      <c r="X9" s="95" t="s">
        <v>4</v>
      </c>
      <c r="Y9" s="94"/>
      <c r="Z9" s="24" t="s">
        <v>5</v>
      </c>
      <c r="AA9" s="95" t="s">
        <v>4</v>
      </c>
      <c r="AB9" s="94"/>
      <c r="AC9" s="24" t="s">
        <v>5</v>
      </c>
      <c r="AD9" s="95" t="s">
        <v>4</v>
      </c>
      <c r="AE9" s="94"/>
      <c r="AF9" s="24" t="s">
        <v>5</v>
      </c>
      <c r="AG9" s="93" t="s">
        <v>4</v>
      </c>
      <c r="AH9" s="94"/>
      <c r="AI9" s="61" t="s">
        <v>5</v>
      </c>
      <c r="AJ9" s="95" t="s">
        <v>4</v>
      </c>
      <c r="AK9" s="94"/>
      <c r="AL9" s="67" t="s">
        <v>5</v>
      </c>
      <c r="AM9" s="95" t="s">
        <v>4</v>
      </c>
      <c r="AN9" s="94"/>
      <c r="AO9" s="24" t="s">
        <v>5</v>
      </c>
      <c r="AP9" s="95" t="s">
        <v>4</v>
      </c>
      <c r="AQ9" s="94"/>
      <c r="AR9" s="24" t="s">
        <v>5</v>
      </c>
      <c r="AS9" s="95" t="s">
        <v>4</v>
      </c>
      <c r="AT9" s="94"/>
      <c r="AU9" s="24" t="s">
        <v>5</v>
      </c>
      <c r="AV9" s="93" t="s">
        <v>4</v>
      </c>
      <c r="AW9" s="94"/>
      <c r="AX9" s="61" t="s">
        <v>5</v>
      </c>
      <c r="AY9" s="95" t="s">
        <v>4</v>
      </c>
      <c r="AZ9" s="94"/>
      <c r="BA9" s="67" t="s">
        <v>5</v>
      </c>
      <c r="BB9" s="95" t="s">
        <v>4</v>
      </c>
      <c r="BC9" s="94"/>
      <c r="BD9" s="24" t="s">
        <v>5</v>
      </c>
      <c r="BE9" s="95" t="s">
        <v>4</v>
      </c>
      <c r="BF9" s="94"/>
      <c r="BG9" s="24" t="s">
        <v>5</v>
      </c>
      <c r="BH9" s="95" t="s">
        <v>4</v>
      </c>
      <c r="BI9" s="94"/>
      <c r="BJ9" s="24" t="s">
        <v>5</v>
      </c>
      <c r="BK9" s="93" t="s">
        <v>4</v>
      </c>
      <c r="BL9" s="94"/>
      <c r="BM9" s="61" t="s">
        <v>5</v>
      </c>
      <c r="BN9" s="95" t="s">
        <v>4</v>
      </c>
      <c r="BO9" s="94"/>
      <c r="BP9" s="67" t="s">
        <v>5</v>
      </c>
      <c r="BQ9" s="95" t="s">
        <v>4</v>
      </c>
      <c r="BR9" s="94"/>
      <c r="BS9" s="24" t="s">
        <v>5</v>
      </c>
      <c r="BT9" s="75" t="s">
        <v>4</v>
      </c>
      <c r="BU9" s="95" t="s">
        <v>4</v>
      </c>
      <c r="BV9" s="94"/>
      <c r="BW9" s="24" t="s">
        <v>5</v>
      </c>
    </row>
    <row r="10" spans="1:75" s="22" customFormat="1" ht="39" customHeight="1">
      <c r="A10" s="4"/>
      <c r="B10" s="60"/>
      <c r="C10" s="65" t="s">
        <v>132</v>
      </c>
      <c r="D10" s="65" t="s">
        <v>131</v>
      </c>
      <c r="E10" s="63"/>
      <c r="F10" s="65" t="s">
        <v>132</v>
      </c>
      <c r="G10" s="65" t="s">
        <v>131</v>
      </c>
      <c r="H10" s="66"/>
      <c r="I10" s="65" t="s">
        <v>132</v>
      </c>
      <c r="J10" s="68" t="s">
        <v>131</v>
      </c>
      <c r="K10" s="63"/>
      <c r="L10" s="65" t="s">
        <v>132</v>
      </c>
      <c r="M10" s="68" t="s">
        <v>131</v>
      </c>
      <c r="N10" s="63"/>
      <c r="O10" s="65" t="s">
        <v>132</v>
      </c>
      <c r="P10" s="68" t="s">
        <v>131</v>
      </c>
      <c r="Q10" s="63"/>
      <c r="R10" s="65" t="s">
        <v>132</v>
      </c>
      <c r="S10" s="65" t="s">
        <v>131</v>
      </c>
      <c r="T10" s="63"/>
      <c r="U10" s="65" t="s">
        <v>132</v>
      </c>
      <c r="V10" s="65" t="s">
        <v>131</v>
      </c>
      <c r="W10" s="66"/>
      <c r="X10" s="65" t="s">
        <v>132</v>
      </c>
      <c r="Y10" s="68" t="s">
        <v>131</v>
      </c>
      <c r="Z10" s="63"/>
      <c r="AA10" s="65" t="s">
        <v>132</v>
      </c>
      <c r="AB10" s="68" t="s">
        <v>131</v>
      </c>
      <c r="AC10" s="63"/>
      <c r="AD10" s="65" t="s">
        <v>132</v>
      </c>
      <c r="AE10" s="68" t="s">
        <v>131</v>
      </c>
      <c r="AF10" s="63"/>
      <c r="AG10" s="65" t="s">
        <v>132</v>
      </c>
      <c r="AH10" s="65" t="s">
        <v>131</v>
      </c>
      <c r="AI10" s="63"/>
      <c r="AJ10" s="65" t="s">
        <v>132</v>
      </c>
      <c r="AK10" s="65" t="s">
        <v>131</v>
      </c>
      <c r="AL10" s="66"/>
      <c r="AM10" s="65" t="s">
        <v>132</v>
      </c>
      <c r="AN10" s="68" t="s">
        <v>131</v>
      </c>
      <c r="AO10" s="63"/>
      <c r="AP10" s="65" t="s">
        <v>132</v>
      </c>
      <c r="AQ10" s="68" t="s">
        <v>131</v>
      </c>
      <c r="AR10" s="63"/>
      <c r="AS10" s="65" t="s">
        <v>132</v>
      </c>
      <c r="AT10" s="68" t="s">
        <v>131</v>
      </c>
      <c r="AU10" s="63"/>
      <c r="AV10" s="65" t="s">
        <v>132</v>
      </c>
      <c r="AW10" s="65" t="s">
        <v>131</v>
      </c>
      <c r="AX10" s="63"/>
      <c r="AY10" s="65" t="s">
        <v>132</v>
      </c>
      <c r="AZ10" s="65" t="s">
        <v>131</v>
      </c>
      <c r="BA10" s="66"/>
      <c r="BB10" s="65" t="s">
        <v>132</v>
      </c>
      <c r="BC10" s="68" t="s">
        <v>131</v>
      </c>
      <c r="BD10" s="63"/>
      <c r="BE10" s="65" t="s">
        <v>132</v>
      </c>
      <c r="BF10" s="68" t="s">
        <v>131</v>
      </c>
      <c r="BG10" s="63"/>
      <c r="BH10" s="65" t="s">
        <v>132</v>
      </c>
      <c r="BI10" s="68" t="s">
        <v>131</v>
      </c>
      <c r="BJ10" s="63"/>
      <c r="BK10" s="65" t="s">
        <v>132</v>
      </c>
      <c r="BL10" s="65" t="s">
        <v>131</v>
      </c>
      <c r="BM10" s="63"/>
      <c r="BN10" s="65" t="s">
        <v>132</v>
      </c>
      <c r="BO10" s="65" t="s">
        <v>131</v>
      </c>
      <c r="BP10" s="66"/>
      <c r="BQ10" s="65" t="s">
        <v>132</v>
      </c>
      <c r="BR10" s="68" t="s">
        <v>131</v>
      </c>
      <c r="BS10" s="63"/>
      <c r="BT10" s="62"/>
      <c r="BU10" s="64"/>
      <c r="BV10" s="68" t="s">
        <v>131</v>
      </c>
      <c r="BW10" s="63"/>
    </row>
    <row r="11" spans="1:75" s="2" customFormat="1" ht="11.25" customHeight="1">
      <c r="A11" s="25"/>
      <c r="B11" s="26"/>
      <c r="C11" s="27"/>
      <c r="D11" s="27"/>
      <c r="E11" s="27"/>
      <c r="F11" s="27"/>
      <c r="G11" s="27"/>
      <c r="H11" s="27"/>
      <c r="I11" s="27"/>
      <c r="J11" s="27"/>
      <c r="K11" s="69"/>
      <c r="L11" s="27"/>
      <c r="M11" s="27"/>
      <c r="N11" s="69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69"/>
      <c r="AA11" s="27"/>
      <c r="AB11" s="27"/>
      <c r="AC11" s="69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69"/>
      <c r="AP11" s="27"/>
      <c r="AQ11" s="27"/>
      <c r="AR11" s="69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69"/>
      <c r="BE11" s="27"/>
      <c r="BF11" s="27"/>
      <c r="BG11" s="69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69"/>
      <c r="BT11" s="27"/>
      <c r="BU11" s="27"/>
      <c r="BV11" s="27"/>
      <c r="BW11" s="27"/>
    </row>
    <row r="12" spans="1:75" s="2" customFormat="1" ht="11.25" customHeight="1">
      <c r="A12" s="25"/>
      <c r="B12" s="58" t="s">
        <v>71</v>
      </c>
      <c r="C12" s="27"/>
      <c r="D12" s="27"/>
      <c r="E12" s="27"/>
      <c r="F12" s="27"/>
      <c r="G12" s="27"/>
      <c r="H12" s="27"/>
      <c r="I12" s="27"/>
      <c r="J12" s="27"/>
      <c r="K12" s="69"/>
      <c r="L12" s="27"/>
      <c r="M12" s="27"/>
      <c r="N12" s="69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69"/>
      <c r="AA12" s="27"/>
      <c r="AB12" s="27"/>
      <c r="AC12" s="69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69"/>
      <c r="AP12" s="27"/>
      <c r="AQ12" s="27"/>
      <c r="AR12" s="69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69"/>
      <c r="BE12" s="27"/>
      <c r="BF12" s="27"/>
      <c r="BG12" s="69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69"/>
      <c r="BT12" s="29">
        <v>13203765.18</v>
      </c>
      <c r="BU12" s="76">
        <f>BT12</f>
        <v>13203765.18</v>
      </c>
      <c r="BV12" s="27"/>
      <c r="BW12" s="27"/>
    </row>
    <row r="13" spans="1:75" s="2" customFormat="1" ht="11.25" customHeight="1">
      <c r="A13" s="25"/>
      <c r="B13" s="58"/>
      <c r="C13" s="27"/>
      <c r="D13" s="27"/>
      <c r="E13" s="27"/>
      <c r="F13" s="27"/>
      <c r="G13" s="27"/>
      <c r="H13" s="27"/>
      <c r="I13" s="27"/>
      <c r="J13" s="27"/>
      <c r="K13" s="69"/>
      <c r="L13" s="27"/>
      <c r="M13" s="27"/>
      <c r="N13" s="69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69"/>
      <c r="AA13" s="27"/>
      <c r="AB13" s="27"/>
      <c r="AC13" s="69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69"/>
      <c r="AP13" s="27"/>
      <c r="AQ13" s="27"/>
      <c r="AR13" s="69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69"/>
      <c r="BE13" s="27"/>
      <c r="BF13" s="27"/>
      <c r="BG13" s="69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69"/>
      <c r="BT13" s="29"/>
      <c r="BU13" s="27"/>
      <c r="BV13" s="27"/>
      <c r="BW13" s="27"/>
    </row>
    <row r="14" spans="1:75" ht="12.75">
      <c r="A14" s="50"/>
      <c r="B14" s="48" t="s">
        <v>72</v>
      </c>
      <c r="C14" s="44"/>
      <c r="D14" s="45"/>
      <c r="E14" s="45"/>
      <c r="F14" s="4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44"/>
      <c r="S14" s="45"/>
      <c r="T14" s="45"/>
      <c r="U14" s="4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44"/>
      <c r="AH14" s="45"/>
      <c r="AI14" s="45"/>
      <c r="AJ14" s="4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44"/>
      <c r="AW14" s="45"/>
      <c r="AX14" s="45"/>
      <c r="AY14" s="4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44"/>
      <c r="BL14" s="45"/>
      <c r="BM14" s="45"/>
      <c r="BN14" s="45"/>
      <c r="BO14" s="25"/>
      <c r="BP14" s="25"/>
      <c r="BQ14" s="25"/>
      <c r="BR14" s="25"/>
      <c r="BS14" s="25"/>
      <c r="BT14" s="25"/>
      <c r="BU14" s="25"/>
      <c r="BV14" s="25"/>
      <c r="BW14" s="25"/>
    </row>
    <row r="15" spans="1:75" ht="15">
      <c r="A15" s="26">
        <v>101</v>
      </c>
      <c r="B15" s="28" t="s">
        <v>73</v>
      </c>
      <c r="C15" s="29">
        <v>129673042.56</v>
      </c>
      <c r="D15" s="29">
        <v>0</v>
      </c>
      <c r="E15" s="29">
        <v>129002242.1</v>
      </c>
      <c r="F15" s="29">
        <v>276917.79</v>
      </c>
      <c r="G15" s="29">
        <v>0</v>
      </c>
      <c r="H15" s="29">
        <v>283626.54</v>
      </c>
      <c r="I15" s="29">
        <v>39450956.73</v>
      </c>
      <c r="J15" s="29">
        <v>0</v>
      </c>
      <c r="K15" s="29">
        <v>38824389.79</v>
      </c>
      <c r="L15" s="29">
        <v>10308488.7</v>
      </c>
      <c r="M15" s="29">
        <v>0</v>
      </c>
      <c r="N15" s="29">
        <v>10263541.63</v>
      </c>
      <c r="O15" s="29">
        <v>3436076.49</v>
      </c>
      <c r="P15" s="29">
        <v>0</v>
      </c>
      <c r="Q15" s="29">
        <v>3459963.93</v>
      </c>
      <c r="R15" s="29">
        <v>722884.78</v>
      </c>
      <c r="S15" s="29">
        <v>0</v>
      </c>
      <c r="T15" s="29">
        <v>733537.44</v>
      </c>
      <c r="U15" s="29">
        <v>683931.8</v>
      </c>
      <c r="V15" s="29">
        <v>0</v>
      </c>
      <c r="W15" s="29">
        <v>683065.03</v>
      </c>
      <c r="X15" s="29">
        <v>35807169.56</v>
      </c>
      <c r="Y15" s="29">
        <v>0</v>
      </c>
      <c r="Z15" s="29">
        <v>35724065.72</v>
      </c>
      <c r="AA15" s="29">
        <v>5055426.94</v>
      </c>
      <c r="AB15" s="29">
        <v>0</v>
      </c>
      <c r="AC15" s="29">
        <v>5109336.57</v>
      </c>
      <c r="AD15" s="29">
        <v>0</v>
      </c>
      <c r="AE15" s="29">
        <v>0</v>
      </c>
      <c r="AF15" s="29">
        <v>0</v>
      </c>
      <c r="AG15" s="29">
        <v>611855.03</v>
      </c>
      <c r="AH15" s="29">
        <v>0</v>
      </c>
      <c r="AI15" s="29">
        <v>620162.97</v>
      </c>
      <c r="AJ15" s="29">
        <v>11462600.13</v>
      </c>
      <c r="AK15" s="29">
        <v>0</v>
      </c>
      <c r="AL15" s="29">
        <v>11431294.46</v>
      </c>
      <c r="AM15" s="29">
        <v>0</v>
      </c>
      <c r="AN15" s="29">
        <v>0</v>
      </c>
      <c r="AO15" s="29">
        <v>0</v>
      </c>
      <c r="AP15" s="29">
        <v>3406959.22</v>
      </c>
      <c r="AQ15" s="29">
        <v>0</v>
      </c>
      <c r="AR15" s="29">
        <v>3443847.22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/>
      <c r="BU15" s="30">
        <f>+C15+F15+I15+L15+O15+R15+U15+X15+AA15+AD15+AG15+AJ15+AM15+AP15+AS15+AV15+AY15+BB15+BE15+BH15+BK15+BN15+BQ15</f>
        <v>240896309.73000002</v>
      </c>
      <c r="BV15" s="30">
        <f aca="true" t="shared" si="0" ref="BV15:BW24">+D15+G15+J15+M15+P15+S15+V15+Y15+AB15+AE15+AH15+AK15+AN15+AQ15+AT15+AW15+AZ15+BC15+BF15+BI15+BL15+BO15+BR15</f>
        <v>0</v>
      </c>
      <c r="BW15" s="30">
        <f t="shared" si="0"/>
        <v>239579073.4</v>
      </c>
    </row>
    <row r="16" spans="1:75" ht="15">
      <c r="A16" s="26">
        <f>A15+1</f>
        <v>102</v>
      </c>
      <c r="B16" s="28" t="s">
        <v>74</v>
      </c>
      <c r="C16" s="29">
        <v>13758248.48</v>
      </c>
      <c r="D16" s="29">
        <v>0</v>
      </c>
      <c r="E16" s="29">
        <v>13807425.3</v>
      </c>
      <c r="F16" s="29">
        <v>0</v>
      </c>
      <c r="G16" s="29">
        <v>0</v>
      </c>
      <c r="H16" s="29">
        <v>0</v>
      </c>
      <c r="I16" s="29">
        <v>234294.51</v>
      </c>
      <c r="J16" s="29">
        <v>0</v>
      </c>
      <c r="K16" s="29">
        <v>250878.48</v>
      </c>
      <c r="L16" s="29">
        <v>3455.53</v>
      </c>
      <c r="M16" s="29">
        <v>0</v>
      </c>
      <c r="N16" s="29">
        <v>3455.53</v>
      </c>
      <c r="O16" s="29">
        <v>1943.22</v>
      </c>
      <c r="P16" s="29">
        <v>0</v>
      </c>
      <c r="Q16" s="29">
        <v>3888.44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63899.36</v>
      </c>
      <c r="Y16" s="29">
        <v>0</v>
      </c>
      <c r="Z16" s="29">
        <v>0</v>
      </c>
      <c r="AA16" s="29">
        <v>540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760.89</v>
      </c>
      <c r="AH16" s="29">
        <v>0</v>
      </c>
      <c r="AI16" s="29">
        <v>2570.89</v>
      </c>
      <c r="AJ16" s="29">
        <v>1227</v>
      </c>
      <c r="AK16" s="29">
        <v>0</v>
      </c>
      <c r="AL16" s="29">
        <v>1027</v>
      </c>
      <c r="AM16" s="29">
        <v>0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0</v>
      </c>
      <c r="BI16" s="29">
        <v>0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29">
        <v>0</v>
      </c>
      <c r="BS16" s="29">
        <v>0</v>
      </c>
      <c r="BT16" s="29"/>
      <c r="BU16" s="30">
        <f aca="true" t="shared" si="1" ref="BU16:BU24">+C16+F16+I16+L16+O16+R16+U16+X16+AA16+AD16+AG16+AJ16+AM16+AP16+AS16+AV16+AY16+BB16+BE16+BH16+BK16+BN16+BQ16</f>
        <v>14064368.99</v>
      </c>
      <c r="BV16" s="30">
        <f t="shared" si="0"/>
        <v>0</v>
      </c>
      <c r="BW16" s="30">
        <f t="shared" si="0"/>
        <v>14069245.64</v>
      </c>
    </row>
    <row r="17" spans="1:75" ht="15">
      <c r="A17" s="26">
        <f aca="true" t="shared" si="2" ref="A17:A24">A16+1</f>
        <v>103</v>
      </c>
      <c r="B17" s="28" t="s">
        <v>75</v>
      </c>
      <c r="C17" s="29">
        <v>62747944.73</v>
      </c>
      <c r="D17" s="29">
        <v>0</v>
      </c>
      <c r="E17" s="29">
        <v>56141610.39</v>
      </c>
      <c r="F17" s="29">
        <v>527134.43</v>
      </c>
      <c r="G17" s="29">
        <v>0</v>
      </c>
      <c r="H17" s="29">
        <v>1204006</v>
      </c>
      <c r="I17" s="29">
        <v>6066304.92</v>
      </c>
      <c r="J17" s="29">
        <v>0</v>
      </c>
      <c r="K17" s="29">
        <v>3776111.15</v>
      </c>
      <c r="L17" s="29">
        <v>12631163.53</v>
      </c>
      <c r="M17" s="29">
        <v>0</v>
      </c>
      <c r="N17" s="29">
        <v>11622066.54</v>
      </c>
      <c r="O17" s="29">
        <v>4673400.22</v>
      </c>
      <c r="P17" s="29">
        <v>0</v>
      </c>
      <c r="Q17" s="29">
        <v>3849704.78</v>
      </c>
      <c r="R17" s="29">
        <v>1539643.77</v>
      </c>
      <c r="S17" s="29">
        <v>0</v>
      </c>
      <c r="T17" s="29">
        <v>1293645.43</v>
      </c>
      <c r="U17" s="29">
        <v>232877.22</v>
      </c>
      <c r="V17" s="29">
        <v>0</v>
      </c>
      <c r="W17" s="29">
        <v>227386.58</v>
      </c>
      <c r="X17" s="29">
        <v>19157800.55</v>
      </c>
      <c r="Y17" s="29">
        <v>0</v>
      </c>
      <c r="Z17" s="29">
        <v>13903039.93</v>
      </c>
      <c r="AA17" s="29">
        <v>127582451.05</v>
      </c>
      <c r="AB17" s="29">
        <v>0</v>
      </c>
      <c r="AC17" s="29">
        <v>112002006.13</v>
      </c>
      <c r="AD17" s="29">
        <v>85695174.13</v>
      </c>
      <c r="AE17" s="29">
        <v>0</v>
      </c>
      <c r="AF17" s="29">
        <v>81747503.01</v>
      </c>
      <c r="AG17" s="29">
        <v>773996.17</v>
      </c>
      <c r="AH17" s="29">
        <v>0</v>
      </c>
      <c r="AI17" s="29">
        <v>48320.56</v>
      </c>
      <c r="AJ17" s="29">
        <v>23389432.41</v>
      </c>
      <c r="AK17" s="29">
        <v>0</v>
      </c>
      <c r="AL17" s="29">
        <v>12443764.11</v>
      </c>
      <c r="AM17" s="29">
        <v>596434.08</v>
      </c>
      <c r="AN17" s="29">
        <v>0</v>
      </c>
      <c r="AO17" s="29">
        <v>777185.81</v>
      </c>
      <c r="AP17" s="29">
        <v>501929.98</v>
      </c>
      <c r="AQ17" s="29">
        <v>0</v>
      </c>
      <c r="AR17" s="29">
        <v>314781.05</v>
      </c>
      <c r="AS17" s="29">
        <v>1400</v>
      </c>
      <c r="AT17" s="29">
        <v>0</v>
      </c>
      <c r="AU17" s="29">
        <v>1400</v>
      </c>
      <c r="AV17" s="29">
        <v>0</v>
      </c>
      <c r="AW17" s="29">
        <v>0</v>
      </c>
      <c r="AX17" s="29">
        <v>0</v>
      </c>
      <c r="AY17" s="29">
        <v>1675.47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29">
        <v>0</v>
      </c>
      <c r="BS17" s="29">
        <v>0</v>
      </c>
      <c r="BT17" s="29"/>
      <c r="BU17" s="30">
        <f t="shared" si="1"/>
        <v>346118762.66</v>
      </c>
      <c r="BV17" s="30">
        <f t="shared" si="0"/>
        <v>0</v>
      </c>
      <c r="BW17" s="30">
        <f t="shared" si="0"/>
        <v>299352531.47</v>
      </c>
    </row>
    <row r="18" spans="1:75" ht="15">
      <c r="A18" s="26">
        <f t="shared" si="2"/>
        <v>104</v>
      </c>
      <c r="B18" s="28" t="s">
        <v>23</v>
      </c>
      <c r="C18" s="29">
        <v>6721547.98</v>
      </c>
      <c r="D18" s="29">
        <v>0</v>
      </c>
      <c r="E18" s="29">
        <v>6035845.61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22609349.07</v>
      </c>
      <c r="M18" s="29">
        <v>0</v>
      </c>
      <c r="N18" s="29">
        <v>20227048.03</v>
      </c>
      <c r="O18" s="29">
        <v>3927330.05</v>
      </c>
      <c r="P18" s="29">
        <v>0</v>
      </c>
      <c r="Q18" s="29">
        <v>4909961.7</v>
      </c>
      <c r="R18" s="29">
        <v>112112.16</v>
      </c>
      <c r="S18" s="29">
        <v>0</v>
      </c>
      <c r="T18" s="29">
        <v>191448.31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5580791.44</v>
      </c>
      <c r="AK18" s="29">
        <v>0</v>
      </c>
      <c r="AL18" s="29">
        <v>6347807.93</v>
      </c>
      <c r="AM18" s="29">
        <v>180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/>
      <c r="BU18" s="30">
        <f t="shared" si="1"/>
        <v>38951310.7</v>
      </c>
      <c r="BV18" s="30">
        <f t="shared" si="0"/>
        <v>0</v>
      </c>
      <c r="BW18" s="30">
        <f t="shared" si="0"/>
        <v>37712111.58</v>
      </c>
    </row>
    <row r="19" spans="1:75" ht="15">
      <c r="A19" s="26">
        <f t="shared" si="2"/>
        <v>105</v>
      </c>
      <c r="B19" s="28" t="s">
        <v>76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0</v>
      </c>
      <c r="BI19" s="29">
        <v>0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29">
        <v>0</v>
      </c>
      <c r="BS19" s="29">
        <v>0</v>
      </c>
      <c r="BT19" s="29"/>
      <c r="BU19" s="30">
        <f t="shared" si="1"/>
        <v>0</v>
      </c>
      <c r="BV19" s="30">
        <f t="shared" si="0"/>
        <v>0</v>
      </c>
      <c r="BW19" s="30">
        <f t="shared" si="0"/>
        <v>0</v>
      </c>
    </row>
    <row r="20" spans="1:75" ht="15">
      <c r="A20" s="26">
        <f t="shared" si="2"/>
        <v>106</v>
      </c>
      <c r="B20" s="28" t="s">
        <v>77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29">
        <v>0</v>
      </c>
      <c r="BS20" s="29">
        <v>0</v>
      </c>
      <c r="BT20" s="29"/>
      <c r="BU20" s="30">
        <f t="shared" si="1"/>
        <v>0</v>
      </c>
      <c r="BV20" s="30">
        <f t="shared" si="0"/>
        <v>0</v>
      </c>
      <c r="BW20" s="30">
        <f t="shared" si="0"/>
        <v>0</v>
      </c>
    </row>
    <row r="21" spans="1:75" ht="15">
      <c r="A21" s="26">
        <f t="shared" si="2"/>
        <v>107</v>
      </c>
      <c r="B21" s="28" t="s">
        <v>78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11059877.47</v>
      </c>
      <c r="BL21" s="29">
        <v>0</v>
      </c>
      <c r="BM21" s="29">
        <v>8016381.88</v>
      </c>
      <c r="BN21" s="29">
        <v>0</v>
      </c>
      <c r="BO21" s="29">
        <v>0</v>
      </c>
      <c r="BP21" s="29">
        <v>0</v>
      </c>
      <c r="BQ21" s="29">
        <v>0</v>
      </c>
      <c r="BR21" s="29">
        <v>0</v>
      </c>
      <c r="BS21" s="29">
        <v>0</v>
      </c>
      <c r="BT21" s="29"/>
      <c r="BU21" s="30">
        <f t="shared" si="1"/>
        <v>11059877.47</v>
      </c>
      <c r="BV21" s="30">
        <f t="shared" si="0"/>
        <v>0</v>
      </c>
      <c r="BW21" s="30">
        <f t="shared" si="0"/>
        <v>8016381.88</v>
      </c>
    </row>
    <row r="22" spans="1:75" ht="15">
      <c r="A22" s="26">
        <f t="shared" si="2"/>
        <v>108</v>
      </c>
      <c r="B22" s="28" t="s">
        <v>79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29">
        <v>0</v>
      </c>
      <c r="BS22" s="29">
        <v>0</v>
      </c>
      <c r="BT22" s="29"/>
      <c r="BU22" s="30">
        <f t="shared" si="1"/>
        <v>0</v>
      </c>
      <c r="BV22" s="30">
        <f t="shared" si="0"/>
        <v>0</v>
      </c>
      <c r="BW22" s="30">
        <f t="shared" si="0"/>
        <v>0</v>
      </c>
    </row>
    <row r="23" spans="1:75" ht="15">
      <c r="A23" s="26">
        <f t="shared" si="2"/>
        <v>109</v>
      </c>
      <c r="B23" s="28" t="s">
        <v>80</v>
      </c>
      <c r="C23" s="29">
        <v>1874078.81</v>
      </c>
      <c r="D23" s="29">
        <v>0</v>
      </c>
      <c r="E23" s="29">
        <v>478202.17</v>
      </c>
      <c r="F23" s="29">
        <v>0</v>
      </c>
      <c r="G23" s="29">
        <v>0</v>
      </c>
      <c r="H23" s="29">
        <v>0</v>
      </c>
      <c r="I23" s="29">
        <v>29089.36</v>
      </c>
      <c r="J23" s="29">
        <v>0</v>
      </c>
      <c r="K23" s="29">
        <v>29089.36</v>
      </c>
      <c r="L23" s="29">
        <v>10443.63</v>
      </c>
      <c r="M23" s="29">
        <v>0</v>
      </c>
      <c r="N23" s="29">
        <v>3018.81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3785.65</v>
      </c>
      <c r="AT23" s="29">
        <v>0</v>
      </c>
      <c r="AU23" s="29">
        <v>3785.65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29">
        <v>0</v>
      </c>
      <c r="BS23" s="29">
        <v>0</v>
      </c>
      <c r="BT23" s="29"/>
      <c r="BU23" s="30">
        <f t="shared" si="1"/>
        <v>1917397.45</v>
      </c>
      <c r="BV23" s="30">
        <f t="shared" si="0"/>
        <v>0</v>
      </c>
      <c r="BW23" s="30">
        <f t="shared" si="0"/>
        <v>514095.99</v>
      </c>
    </row>
    <row r="24" spans="1:75" ht="15">
      <c r="A24" s="26">
        <f t="shared" si="2"/>
        <v>110</v>
      </c>
      <c r="B24" s="28" t="s">
        <v>81</v>
      </c>
      <c r="C24" s="29">
        <v>32453128.99</v>
      </c>
      <c r="D24" s="29">
        <v>18451449.67</v>
      </c>
      <c r="E24" s="29">
        <v>33792654.64</v>
      </c>
      <c r="F24" s="29">
        <v>0</v>
      </c>
      <c r="G24" s="29">
        <v>309710.76</v>
      </c>
      <c r="H24" s="29">
        <v>0</v>
      </c>
      <c r="I24" s="29">
        <v>270509.18</v>
      </c>
      <c r="J24" s="29">
        <v>742687.4</v>
      </c>
      <c r="K24" s="29">
        <v>827.08</v>
      </c>
      <c r="L24" s="29">
        <v>0</v>
      </c>
      <c r="M24" s="29">
        <v>2437887.05</v>
      </c>
      <c r="N24" s="29">
        <v>0</v>
      </c>
      <c r="O24" s="29">
        <v>0</v>
      </c>
      <c r="P24" s="29">
        <v>629935.61</v>
      </c>
      <c r="Q24" s="29">
        <v>0</v>
      </c>
      <c r="R24" s="29">
        <v>0</v>
      </c>
      <c r="S24" s="29">
        <v>1203126.48</v>
      </c>
      <c r="T24" s="29">
        <v>0</v>
      </c>
      <c r="U24" s="29">
        <v>0</v>
      </c>
      <c r="V24" s="29">
        <v>1122003.45</v>
      </c>
      <c r="W24" s="29">
        <v>0</v>
      </c>
      <c r="X24" s="29">
        <v>0</v>
      </c>
      <c r="Y24" s="29">
        <v>712900.31</v>
      </c>
      <c r="Z24" s="29">
        <v>0</v>
      </c>
      <c r="AA24" s="29">
        <v>0</v>
      </c>
      <c r="AB24" s="29">
        <v>1185583.84</v>
      </c>
      <c r="AC24" s="29">
        <v>0</v>
      </c>
      <c r="AD24" s="29">
        <v>0</v>
      </c>
      <c r="AE24" s="29">
        <v>815.63</v>
      </c>
      <c r="AF24" s="29">
        <v>0</v>
      </c>
      <c r="AG24" s="29">
        <v>0</v>
      </c>
      <c r="AH24" s="29">
        <v>32451.47</v>
      </c>
      <c r="AI24" s="29">
        <v>0</v>
      </c>
      <c r="AJ24" s="29">
        <v>0</v>
      </c>
      <c r="AK24" s="29">
        <v>5000314.37</v>
      </c>
      <c r="AL24" s="29">
        <v>0</v>
      </c>
      <c r="AM24" s="29">
        <v>0</v>
      </c>
      <c r="AN24" s="29">
        <v>375788.13</v>
      </c>
      <c r="AO24" s="29">
        <v>0</v>
      </c>
      <c r="AP24" s="29">
        <v>0</v>
      </c>
      <c r="AQ24" s="29">
        <v>290592.25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29">
        <v>0</v>
      </c>
      <c r="BS24" s="29">
        <v>0</v>
      </c>
      <c r="BT24" s="29"/>
      <c r="BU24" s="30">
        <f t="shared" si="1"/>
        <v>32723638.169999998</v>
      </c>
      <c r="BV24" s="30">
        <f t="shared" si="0"/>
        <v>32495246.419999998</v>
      </c>
      <c r="BW24" s="30">
        <f t="shared" si="0"/>
        <v>33793481.72</v>
      </c>
    </row>
    <row r="25" spans="1:75" s="33" customFormat="1" ht="15.75" thickBot="1">
      <c r="A25" s="70">
        <v>100</v>
      </c>
      <c r="B25" s="31" t="s">
        <v>82</v>
      </c>
      <c r="C25" s="32">
        <f aca="true" t="shared" si="3" ref="C25:BN25">SUM(C15:C24)</f>
        <v>247227991.54999998</v>
      </c>
      <c r="D25" s="32">
        <f t="shared" si="3"/>
        <v>18451449.67</v>
      </c>
      <c r="E25" s="32">
        <f t="shared" si="3"/>
        <v>239257980.21000004</v>
      </c>
      <c r="F25" s="32">
        <f t="shared" si="3"/>
        <v>804052.22</v>
      </c>
      <c r="G25" s="32">
        <f t="shared" si="3"/>
        <v>309710.76</v>
      </c>
      <c r="H25" s="32">
        <f t="shared" si="3"/>
        <v>1487632.54</v>
      </c>
      <c r="I25" s="32">
        <f t="shared" si="3"/>
        <v>46051154.699999996</v>
      </c>
      <c r="J25" s="32">
        <f t="shared" si="3"/>
        <v>742687.4</v>
      </c>
      <c r="K25" s="32">
        <f t="shared" si="3"/>
        <v>42881295.85999999</v>
      </c>
      <c r="L25" s="32">
        <f t="shared" si="3"/>
        <v>45562900.46</v>
      </c>
      <c r="M25" s="32">
        <f t="shared" si="3"/>
        <v>2437887.05</v>
      </c>
      <c r="N25" s="32">
        <f t="shared" si="3"/>
        <v>42119130.54000001</v>
      </c>
      <c r="O25" s="32">
        <f t="shared" si="3"/>
        <v>12038749.98</v>
      </c>
      <c r="P25" s="32">
        <f t="shared" si="3"/>
        <v>629935.61</v>
      </c>
      <c r="Q25" s="32">
        <f t="shared" si="3"/>
        <v>12223518.850000001</v>
      </c>
      <c r="R25" s="32">
        <f t="shared" si="3"/>
        <v>2374640.71</v>
      </c>
      <c r="S25" s="32">
        <f t="shared" si="3"/>
        <v>1203126.48</v>
      </c>
      <c r="T25" s="32">
        <f t="shared" si="3"/>
        <v>2218631.1799999997</v>
      </c>
      <c r="U25" s="32">
        <f t="shared" si="3"/>
        <v>916809.02</v>
      </c>
      <c r="V25" s="32">
        <f t="shared" si="3"/>
        <v>1122003.45</v>
      </c>
      <c r="W25" s="32">
        <f t="shared" si="3"/>
        <v>910451.61</v>
      </c>
      <c r="X25" s="32">
        <f t="shared" si="3"/>
        <v>55028869.47</v>
      </c>
      <c r="Y25" s="32">
        <f t="shared" si="3"/>
        <v>712900.31</v>
      </c>
      <c r="Z25" s="32">
        <f t="shared" si="3"/>
        <v>49627105.65</v>
      </c>
      <c r="AA25" s="32">
        <f t="shared" si="3"/>
        <v>132638417.99</v>
      </c>
      <c r="AB25" s="32">
        <f t="shared" si="3"/>
        <v>1185583.84</v>
      </c>
      <c r="AC25" s="32">
        <f t="shared" si="3"/>
        <v>117111342.69999999</v>
      </c>
      <c r="AD25" s="32">
        <f t="shared" si="3"/>
        <v>85695174.13</v>
      </c>
      <c r="AE25" s="32">
        <f t="shared" si="3"/>
        <v>815.63</v>
      </c>
      <c r="AF25" s="32">
        <f t="shared" si="3"/>
        <v>81747503.01</v>
      </c>
      <c r="AG25" s="32">
        <f t="shared" si="3"/>
        <v>1386612.09</v>
      </c>
      <c r="AH25" s="32">
        <f t="shared" si="3"/>
        <v>32451.47</v>
      </c>
      <c r="AI25" s="32">
        <f t="shared" si="3"/>
        <v>671054.4199999999</v>
      </c>
      <c r="AJ25" s="32">
        <f t="shared" si="3"/>
        <v>40434050.98</v>
      </c>
      <c r="AK25" s="32">
        <f t="shared" si="3"/>
        <v>5000314.37</v>
      </c>
      <c r="AL25" s="32">
        <f t="shared" si="3"/>
        <v>30223893.5</v>
      </c>
      <c r="AM25" s="32">
        <f t="shared" si="3"/>
        <v>596614.08</v>
      </c>
      <c r="AN25" s="32">
        <f t="shared" si="3"/>
        <v>375788.13</v>
      </c>
      <c r="AO25" s="32">
        <f t="shared" si="3"/>
        <v>777185.81</v>
      </c>
      <c r="AP25" s="32">
        <f t="shared" si="3"/>
        <v>3908889.2</v>
      </c>
      <c r="AQ25" s="32">
        <f t="shared" si="3"/>
        <v>290592.25</v>
      </c>
      <c r="AR25" s="32">
        <f t="shared" si="3"/>
        <v>3758628.27</v>
      </c>
      <c r="AS25" s="32">
        <f t="shared" si="3"/>
        <v>5185.65</v>
      </c>
      <c r="AT25" s="32">
        <f t="shared" si="3"/>
        <v>0</v>
      </c>
      <c r="AU25" s="32">
        <f t="shared" si="3"/>
        <v>5185.65</v>
      </c>
      <c r="AV25" s="32">
        <f t="shared" si="3"/>
        <v>0</v>
      </c>
      <c r="AW25" s="32">
        <f t="shared" si="3"/>
        <v>0</v>
      </c>
      <c r="AX25" s="32">
        <f t="shared" si="3"/>
        <v>0</v>
      </c>
      <c r="AY25" s="32">
        <f t="shared" si="3"/>
        <v>1675.47</v>
      </c>
      <c r="AZ25" s="32">
        <f t="shared" si="3"/>
        <v>0</v>
      </c>
      <c r="BA25" s="32">
        <f t="shared" si="3"/>
        <v>0</v>
      </c>
      <c r="BB25" s="32">
        <f t="shared" si="3"/>
        <v>0</v>
      </c>
      <c r="BC25" s="32">
        <f t="shared" si="3"/>
        <v>0</v>
      </c>
      <c r="BD25" s="32">
        <f t="shared" si="3"/>
        <v>0</v>
      </c>
      <c r="BE25" s="32">
        <f t="shared" si="3"/>
        <v>0</v>
      </c>
      <c r="BF25" s="32">
        <f t="shared" si="3"/>
        <v>0</v>
      </c>
      <c r="BG25" s="32">
        <f t="shared" si="3"/>
        <v>0</v>
      </c>
      <c r="BH25" s="32">
        <f t="shared" si="3"/>
        <v>0</v>
      </c>
      <c r="BI25" s="32">
        <f t="shared" si="3"/>
        <v>0</v>
      </c>
      <c r="BJ25" s="32">
        <f t="shared" si="3"/>
        <v>0</v>
      </c>
      <c r="BK25" s="32">
        <f t="shared" si="3"/>
        <v>11059877.47</v>
      </c>
      <c r="BL25" s="32">
        <f t="shared" si="3"/>
        <v>0</v>
      </c>
      <c r="BM25" s="32">
        <f t="shared" si="3"/>
        <v>8016381.88</v>
      </c>
      <c r="BN25" s="32">
        <f t="shared" si="3"/>
        <v>0</v>
      </c>
      <c r="BO25" s="32">
        <f aca="true" t="shared" si="4" ref="BO25:BW25">SUM(BO15:BO24)</f>
        <v>0</v>
      </c>
      <c r="BP25" s="32">
        <f t="shared" si="4"/>
        <v>0</v>
      </c>
      <c r="BQ25" s="32">
        <f t="shared" si="4"/>
        <v>0</v>
      </c>
      <c r="BR25" s="32">
        <f t="shared" si="4"/>
        <v>0</v>
      </c>
      <c r="BS25" s="32">
        <f t="shared" si="4"/>
        <v>0</v>
      </c>
      <c r="BT25" s="32"/>
      <c r="BU25" s="32">
        <f t="shared" si="4"/>
        <v>685731665.1700002</v>
      </c>
      <c r="BV25" s="32">
        <f t="shared" si="4"/>
        <v>32495246.419999998</v>
      </c>
      <c r="BW25" s="32">
        <f t="shared" si="4"/>
        <v>633036921.6800001</v>
      </c>
    </row>
    <row r="26" spans="1:75" ht="13.5" thickTop="1">
      <c r="A26" s="1"/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</row>
    <row r="27" spans="1:75" ht="12.75">
      <c r="A27" s="50"/>
      <c r="B27" s="48" t="s">
        <v>83</v>
      </c>
      <c r="C27" s="44"/>
      <c r="D27" s="45"/>
      <c r="E27" s="45"/>
      <c r="F27" s="4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44"/>
      <c r="S27" s="45"/>
      <c r="T27" s="45"/>
      <c r="U27" s="4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44"/>
      <c r="AH27" s="45"/>
      <c r="AI27" s="45"/>
      <c r="AJ27" s="4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44"/>
      <c r="AW27" s="45"/>
      <c r="AX27" s="45"/>
      <c r="AY27" s="4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44"/>
      <c r="BL27" s="45"/>
      <c r="BM27" s="45"/>
      <c r="BN27" s="45"/>
      <c r="BO27" s="25"/>
      <c r="BP27" s="25"/>
      <c r="BQ27" s="25"/>
      <c r="BR27" s="25"/>
      <c r="BS27" s="25"/>
      <c r="BT27" s="25"/>
      <c r="BU27" s="25"/>
      <c r="BV27" s="25"/>
      <c r="BW27" s="25"/>
    </row>
    <row r="28" spans="1:75" ht="15">
      <c r="A28" s="26">
        <v>201</v>
      </c>
      <c r="B28" s="28" t="s">
        <v>84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/>
      <c r="BU28" s="30">
        <f>+C28+F28+I28+L28+O28+R28+U28+X28+AA28+AD28+AG28+AJ28+AM28+AP28+AS28+AV28+AY28+BB28+BE28+BH28+BK28+BN28+BQ28</f>
        <v>0</v>
      </c>
      <c r="BV28" s="30">
        <f aca="true" t="shared" si="5" ref="BV28:BW32">+D28+G28+J28+M28+P28+S28+V28+Y28+AB28+AE28+AH28+AK28+AN28+AQ28+AT28+AW28+AZ28+BC28+BF28+BI28+BL28+BO28+BR28</f>
        <v>0</v>
      </c>
      <c r="BW28" s="30">
        <f t="shared" si="5"/>
        <v>0</v>
      </c>
    </row>
    <row r="29" spans="1:75" ht="15">
      <c r="A29" s="26">
        <f>A28+1</f>
        <v>202</v>
      </c>
      <c r="B29" s="28" t="s">
        <v>85</v>
      </c>
      <c r="C29" s="29">
        <v>13665663.55</v>
      </c>
      <c r="D29" s="29">
        <v>0</v>
      </c>
      <c r="E29" s="29">
        <v>14440518.62</v>
      </c>
      <c r="F29" s="29">
        <v>0</v>
      </c>
      <c r="G29" s="29">
        <v>0</v>
      </c>
      <c r="H29" s="29">
        <v>880.89</v>
      </c>
      <c r="I29" s="29">
        <v>982289.5</v>
      </c>
      <c r="J29" s="29">
        <v>0</v>
      </c>
      <c r="K29" s="29">
        <v>1045641.07</v>
      </c>
      <c r="L29" s="29">
        <v>2203498.86</v>
      </c>
      <c r="M29" s="29">
        <v>0</v>
      </c>
      <c r="N29" s="29">
        <v>1880893.43</v>
      </c>
      <c r="O29" s="29">
        <v>865305.97</v>
      </c>
      <c r="P29" s="29">
        <v>0</v>
      </c>
      <c r="Q29" s="29">
        <v>1003456.82</v>
      </c>
      <c r="R29" s="29">
        <v>60835.97</v>
      </c>
      <c r="S29" s="29">
        <v>0</v>
      </c>
      <c r="T29" s="29">
        <v>25024.22</v>
      </c>
      <c r="U29" s="29">
        <v>30473.5</v>
      </c>
      <c r="V29" s="29">
        <v>0</v>
      </c>
      <c r="W29" s="29">
        <v>0</v>
      </c>
      <c r="X29" s="29">
        <v>7241984.54</v>
      </c>
      <c r="Y29" s="29">
        <v>0</v>
      </c>
      <c r="Z29" s="29">
        <v>13859554.77</v>
      </c>
      <c r="AA29" s="29">
        <v>16594624.6</v>
      </c>
      <c r="AB29" s="29">
        <v>0</v>
      </c>
      <c r="AC29" s="29">
        <v>9145755.39</v>
      </c>
      <c r="AD29" s="29">
        <v>828269.75</v>
      </c>
      <c r="AE29" s="29">
        <v>0</v>
      </c>
      <c r="AF29" s="29">
        <v>571393.35</v>
      </c>
      <c r="AG29" s="29">
        <v>10129.17</v>
      </c>
      <c r="AH29" s="29">
        <v>0</v>
      </c>
      <c r="AI29" s="29">
        <v>1539.64</v>
      </c>
      <c r="AJ29" s="29">
        <v>1061605.8</v>
      </c>
      <c r="AK29" s="29">
        <v>0</v>
      </c>
      <c r="AL29" s="29">
        <v>478947.59</v>
      </c>
      <c r="AM29" s="29">
        <v>0</v>
      </c>
      <c r="AN29" s="29">
        <v>0</v>
      </c>
      <c r="AO29" s="29">
        <v>0</v>
      </c>
      <c r="AP29" s="29">
        <v>344761.24</v>
      </c>
      <c r="AQ29" s="29">
        <v>0</v>
      </c>
      <c r="AR29" s="29">
        <v>11387.48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1788074.67</v>
      </c>
      <c r="AZ29" s="29">
        <v>0</v>
      </c>
      <c r="BA29" s="29">
        <v>1345663.14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/>
      <c r="BU29" s="30">
        <f>+C29+F29+I29+L29+O29+R29+U29+X29+AA29+AD29+AG29+AJ29+AM29+AP29+AS29+AV29+AY29+BB29+BE29+BH29+BK29+BN29+BQ29</f>
        <v>45677517.12</v>
      </c>
      <c r="BV29" s="30">
        <f t="shared" si="5"/>
        <v>0</v>
      </c>
      <c r="BW29" s="30">
        <f t="shared" si="5"/>
        <v>43810656.410000004</v>
      </c>
    </row>
    <row r="30" spans="1:75" ht="15">
      <c r="A30" s="26">
        <f>A29+1</f>
        <v>203</v>
      </c>
      <c r="B30" s="28" t="s">
        <v>86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1944828.8</v>
      </c>
      <c r="Y30" s="29">
        <v>0</v>
      </c>
      <c r="Z30" s="29">
        <v>1297888.52</v>
      </c>
      <c r="AA30" s="29">
        <v>1661194.74</v>
      </c>
      <c r="AB30" s="29">
        <v>0</v>
      </c>
      <c r="AC30" s="29">
        <v>1768437.8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515178.33</v>
      </c>
      <c r="AK30" s="29">
        <v>0</v>
      </c>
      <c r="AL30" s="29">
        <v>557001.19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/>
      <c r="BU30" s="30">
        <f>+C30+F30+I30+L30+O30+R30+U30+X30+AA30+AD30+AG30+AJ30+AM30+AP30+AS30+AV30+AY30+BB30+BE30+BH30+BK30+BN30+BQ30</f>
        <v>4121201.87</v>
      </c>
      <c r="BV30" s="30">
        <f t="shared" si="5"/>
        <v>0</v>
      </c>
      <c r="BW30" s="30">
        <f t="shared" si="5"/>
        <v>3623327.5100000002</v>
      </c>
    </row>
    <row r="31" spans="1:75" ht="15">
      <c r="A31" s="26">
        <f>A30+1</f>
        <v>204</v>
      </c>
      <c r="B31" s="28" t="s">
        <v>87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/>
      <c r="BU31" s="30">
        <f>+C31+F31+I31+L31+O31+R31+U31+X31+AA31+AD31+AG31+AJ31+AM31+AP31+AS31+AV31+AY31+BB31+BE31+BH31+BK31+BN31+BQ31</f>
        <v>0</v>
      </c>
      <c r="BV31" s="30">
        <f t="shared" si="5"/>
        <v>0</v>
      </c>
      <c r="BW31" s="30">
        <f t="shared" si="5"/>
        <v>0</v>
      </c>
    </row>
    <row r="32" spans="1:75" ht="15">
      <c r="A32" s="26">
        <f>A31+1</f>
        <v>205</v>
      </c>
      <c r="B32" s="28" t="s">
        <v>88</v>
      </c>
      <c r="C32" s="29">
        <v>161764.37</v>
      </c>
      <c r="D32" s="29">
        <v>58193416.95</v>
      </c>
      <c r="E32" s="29">
        <v>410857.91</v>
      </c>
      <c r="F32" s="29">
        <v>0</v>
      </c>
      <c r="G32" s="29">
        <v>16549.86</v>
      </c>
      <c r="H32" s="29">
        <v>0</v>
      </c>
      <c r="I32" s="29">
        <v>0</v>
      </c>
      <c r="J32" s="29">
        <v>1195465.25</v>
      </c>
      <c r="K32" s="29">
        <v>0</v>
      </c>
      <c r="L32" s="29">
        <v>0</v>
      </c>
      <c r="M32" s="29">
        <v>5383539.58</v>
      </c>
      <c r="N32" s="29">
        <v>0</v>
      </c>
      <c r="O32" s="29">
        <v>0</v>
      </c>
      <c r="P32" s="29">
        <v>3636441.29</v>
      </c>
      <c r="Q32" s="29">
        <v>0</v>
      </c>
      <c r="R32" s="29">
        <v>0</v>
      </c>
      <c r="S32" s="29">
        <v>742181.06</v>
      </c>
      <c r="T32" s="29">
        <v>0</v>
      </c>
      <c r="U32" s="29">
        <v>0</v>
      </c>
      <c r="V32" s="29">
        <v>298224</v>
      </c>
      <c r="W32" s="29">
        <v>0</v>
      </c>
      <c r="X32" s="29">
        <v>0</v>
      </c>
      <c r="Y32" s="29">
        <v>23573799.24</v>
      </c>
      <c r="Z32" s="29">
        <v>0</v>
      </c>
      <c r="AA32" s="29">
        <v>0</v>
      </c>
      <c r="AB32" s="29">
        <v>74993160.76</v>
      </c>
      <c r="AC32" s="29">
        <v>0</v>
      </c>
      <c r="AD32" s="29">
        <v>0</v>
      </c>
      <c r="AE32" s="29">
        <v>73925509.65</v>
      </c>
      <c r="AF32" s="29">
        <v>0</v>
      </c>
      <c r="AG32" s="29">
        <v>0</v>
      </c>
      <c r="AH32" s="29">
        <v>2688.88</v>
      </c>
      <c r="AI32" s="29">
        <v>0</v>
      </c>
      <c r="AJ32" s="29">
        <v>0</v>
      </c>
      <c r="AK32" s="29">
        <v>22916882.61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567255.45</v>
      </c>
      <c r="AR32" s="29">
        <v>0</v>
      </c>
      <c r="AS32" s="29">
        <v>0</v>
      </c>
      <c r="AT32" s="29">
        <v>30052.87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1031925.33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/>
      <c r="BU32" s="30">
        <f>+C32+F32+I32+L32+O32+R32+U32+X32+AA32+AD32+AG32+AJ32+AM32+AP32+AS32+AV32+AY32+BB32+BE32+BH32+BK32+BN32+BQ32</f>
        <v>161764.37</v>
      </c>
      <c r="BV32" s="30">
        <f t="shared" si="5"/>
        <v>266507092.78</v>
      </c>
      <c r="BW32" s="30">
        <f t="shared" si="5"/>
        <v>410857.91</v>
      </c>
    </row>
    <row r="33" spans="1:75" s="33" customFormat="1" ht="15.75" thickBot="1">
      <c r="A33" s="70">
        <v>200</v>
      </c>
      <c r="B33" s="31" t="s">
        <v>89</v>
      </c>
      <c r="C33" s="32">
        <f aca="true" t="shared" si="6" ref="C33:BN33">SUM(C28:C32)</f>
        <v>13827427.92</v>
      </c>
      <c r="D33" s="32">
        <f t="shared" si="6"/>
        <v>58193416.95</v>
      </c>
      <c r="E33" s="32">
        <f t="shared" si="6"/>
        <v>14851376.53</v>
      </c>
      <c r="F33" s="32">
        <f t="shared" si="6"/>
        <v>0</v>
      </c>
      <c r="G33" s="32">
        <f t="shared" si="6"/>
        <v>16549.86</v>
      </c>
      <c r="H33" s="32">
        <f t="shared" si="6"/>
        <v>880.89</v>
      </c>
      <c r="I33" s="32">
        <f t="shared" si="6"/>
        <v>982289.5</v>
      </c>
      <c r="J33" s="32">
        <f t="shared" si="6"/>
        <v>1195465.25</v>
      </c>
      <c r="K33" s="32">
        <f t="shared" si="6"/>
        <v>1045641.07</v>
      </c>
      <c r="L33" s="32">
        <f t="shared" si="6"/>
        <v>2203498.86</v>
      </c>
      <c r="M33" s="32">
        <f t="shared" si="6"/>
        <v>5383539.58</v>
      </c>
      <c r="N33" s="32">
        <f t="shared" si="6"/>
        <v>1880893.43</v>
      </c>
      <c r="O33" s="32">
        <f t="shared" si="6"/>
        <v>865305.97</v>
      </c>
      <c r="P33" s="32">
        <f t="shared" si="6"/>
        <v>3636441.29</v>
      </c>
      <c r="Q33" s="32">
        <f t="shared" si="6"/>
        <v>1003456.82</v>
      </c>
      <c r="R33" s="32">
        <f t="shared" si="6"/>
        <v>60835.97</v>
      </c>
      <c r="S33" s="32">
        <f t="shared" si="6"/>
        <v>742181.06</v>
      </c>
      <c r="T33" s="32">
        <f t="shared" si="6"/>
        <v>25024.22</v>
      </c>
      <c r="U33" s="32">
        <f t="shared" si="6"/>
        <v>30473.5</v>
      </c>
      <c r="V33" s="32">
        <f t="shared" si="6"/>
        <v>298224</v>
      </c>
      <c r="W33" s="32">
        <f t="shared" si="6"/>
        <v>0</v>
      </c>
      <c r="X33" s="32">
        <f t="shared" si="6"/>
        <v>9186813.34</v>
      </c>
      <c r="Y33" s="32">
        <f t="shared" si="6"/>
        <v>23573799.24</v>
      </c>
      <c r="Z33" s="32">
        <f t="shared" si="6"/>
        <v>15157443.29</v>
      </c>
      <c r="AA33" s="32">
        <f t="shared" si="6"/>
        <v>18255819.34</v>
      </c>
      <c r="AB33" s="32">
        <f t="shared" si="6"/>
        <v>74993160.76</v>
      </c>
      <c r="AC33" s="32">
        <f t="shared" si="6"/>
        <v>10914193.190000001</v>
      </c>
      <c r="AD33" s="32">
        <f t="shared" si="6"/>
        <v>828269.75</v>
      </c>
      <c r="AE33" s="32">
        <f t="shared" si="6"/>
        <v>73925509.65</v>
      </c>
      <c r="AF33" s="32">
        <f t="shared" si="6"/>
        <v>571393.35</v>
      </c>
      <c r="AG33" s="32">
        <f t="shared" si="6"/>
        <v>10129.17</v>
      </c>
      <c r="AH33" s="32">
        <f t="shared" si="6"/>
        <v>2688.88</v>
      </c>
      <c r="AI33" s="32">
        <f t="shared" si="6"/>
        <v>1539.64</v>
      </c>
      <c r="AJ33" s="32">
        <f t="shared" si="6"/>
        <v>1576784.1300000001</v>
      </c>
      <c r="AK33" s="32">
        <f t="shared" si="6"/>
        <v>22916882.61</v>
      </c>
      <c r="AL33" s="32">
        <f t="shared" si="6"/>
        <v>1035948.78</v>
      </c>
      <c r="AM33" s="32">
        <f t="shared" si="6"/>
        <v>0</v>
      </c>
      <c r="AN33" s="32">
        <f t="shared" si="6"/>
        <v>0</v>
      </c>
      <c r="AO33" s="32">
        <f t="shared" si="6"/>
        <v>0</v>
      </c>
      <c r="AP33" s="32">
        <f t="shared" si="6"/>
        <v>344761.24</v>
      </c>
      <c r="AQ33" s="32">
        <f t="shared" si="6"/>
        <v>567255.45</v>
      </c>
      <c r="AR33" s="32">
        <f t="shared" si="6"/>
        <v>11387.48</v>
      </c>
      <c r="AS33" s="32">
        <f t="shared" si="6"/>
        <v>0</v>
      </c>
      <c r="AT33" s="32">
        <f t="shared" si="6"/>
        <v>30052.87</v>
      </c>
      <c r="AU33" s="32">
        <f t="shared" si="6"/>
        <v>0</v>
      </c>
      <c r="AV33" s="32">
        <f t="shared" si="6"/>
        <v>0</v>
      </c>
      <c r="AW33" s="32">
        <f t="shared" si="6"/>
        <v>0</v>
      </c>
      <c r="AX33" s="32">
        <f t="shared" si="6"/>
        <v>0</v>
      </c>
      <c r="AY33" s="32">
        <f t="shared" si="6"/>
        <v>1788074.67</v>
      </c>
      <c r="AZ33" s="32">
        <f t="shared" si="6"/>
        <v>1031925.33</v>
      </c>
      <c r="BA33" s="32">
        <f t="shared" si="6"/>
        <v>1345663.14</v>
      </c>
      <c r="BB33" s="32">
        <f t="shared" si="6"/>
        <v>0</v>
      </c>
      <c r="BC33" s="32">
        <f t="shared" si="6"/>
        <v>0</v>
      </c>
      <c r="BD33" s="32">
        <f t="shared" si="6"/>
        <v>0</v>
      </c>
      <c r="BE33" s="32">
        <f t="shared" si="6"/>
        <v>0</v>
      </c>
      <c r="BF33" s="32">
        <f t="shared" si="6"/>
        <v>0</v>
      </c>
      <c r="BG33" s="32">
        <f t="shared" si="6"/>
        <v>0</v>
      </c>
      <c r="BH33" s="32">
        <f t="shared" si="6"/>
        <v>0</v>
      </c>
      <c r="BI33" s="32">
        <f t="shared" si="6"/>
        <v>0</v>
      </c>
      <c r="BJ33" s="32">
        <f t="shared" si="6"/>
        <v>0</v>
      </c>
      <c r="BK33" s="32">
        <f t="shared" si="6"/>
        <v>0</v>
      </c>
      <c r="BL33" s="32">
        <f t="shared" si="6"/>
        <v>0</v>
      </c>
      <c r="BM33" s="32">
        <f t="shared" si="6"/>
        <v>0</v>
      </c>
      <c r="BN33" s="32">
        <f t="shared" si="6"/>
        <v>0</v>
      </c>
      <c r="BO33" s="32">
        <f aca="true" t="shared" si="7" ref="BO33:BW33">SUM(BO28:BO32)</f>
        <v>0</v>
      </c>
      <c r="BP33" s="32">
        <f t="shared" si="7"/>
        <v>0</v>
      </c>
      <c r="BQ33" s="32">
        <f t="shared" si="7"/>
        <v>0</v>
      </c>
      <c r="BR33" s="32">
        <f t="shared" si="7"/>
        <v>0</v>
      </c>
      <c r="BS33" s="32">
        <f t="shared" si="7"/>
        <v>0</v>
      </c>
      <c r="BT33" s="32"/>
      <c r="BU33" s="32">
        <f t="shared" si="7"/>
        <v>49960483.35999999</v>
      </c>
      <c r="BV33" s="32">
        <f t="shared" si="7"/>
        <v>266507092.78</v>
      </c>
      <c r="BW33" s="32">
        <f t="shared" si="7"/>
        <v>47844841.83</v>
      </c>
    </row>
    <row r="34" spans="1:75" ht="13.5" thickTop="1">
      <c r="A34" s="1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</row>
    <row r="35" spans="1:75" ht="12.75">
      <c r="A35" s="50"/>
      <c r="B35" s="48" t="s">
        <v>90</v>
      </c>
      <c r="C35" s="44"/>
      <c r="D35" s="45"/>
      <c r="E35" s="45"/>
      <c r="F35" s="4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44"/>
      <c r="S35" s="45"/>
      <c r="T35" s="45"/>
      <c r="U35" s="4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44"/>
      <c r="AH35" s="45"/>
      <c r="AI35" s="45"/>
      <c r="AJ35" s="4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44"/>
      <c r="AW35" s="45"/>
      <c r="AX35" s="45"/>
      <c r="AY35" s="4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44"/>
      <c r="BL35" s="45"/>
      <c r="BM35" s="45"/>
      <c r="BN35" s="45"/>
      <c r="BO35" s="25"/>
      <c r="BP35" s="25"/>
      <c r="BQ35" s="25"/>
      <c r="BR35" s="25"/>
      <c r="BS35" s="25"/>
      <c r="BT35" s="25"/>
      <c r="BU35" s="25"/>
      <c r="BV35" s="25"/>
      <c r="BW35" s="25"/>
    </row>
    <row r="36" spans="1:75" ht="15">
      <c r="A36" s="26">
        <v>301</v>
      </c>
      <c r="B36" s="28" t="s">
        <v>91</v>
      </c>
      <c r="C36" s="29">
        <v>0</v>
      </c>
      <c r="D36" s="29">
        <v>0</v>
      </c>
      <c r="E36" s="29">
        <v>10000000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1000000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0</v>
      </c>
      <c r="BI36" s="29">
        <v>0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29">
        <v>0</v>
      </c>
      <c r="BS36" s="29">
        <v>0</v>
      </c>
      <c r="BT36" s="29"/>
      <c r="BU36" s="30">
        <f>+C36+F36+I36+L36+O36+R36+U36+X36+AA36+AD36+AG36+AJ36+AM36+AP36+AS36+AV36+AY36+BB36+BE36+BH36+BK36+BN36+BQ36</f>
        <v>0</v>
      </c>
      <c r="BV36" s="30">
        <f aca="true" t="shared" si="8" ref="BV36:BW39">+D36+G36+J36+M36+P36+S36+V36+Y36+AB36+AE36+AH36+AK36+AN36+AQ36+AT36+AW36+AZ36+BC36+BF36+BI36+BL36+BO36+BR36</f>
        <v>0</v>
      </c>
      <c r="BW36" s="30">
        <f t="shared" si="8"/>
        <v>11000000</v>
      </c>
    </row>
    <row r="37" spans="1:75" ht="15">
      <c r="A37" s="26">
        <f>A36+1</f>
        <v>302</v>
      </c>
      <c r="B37" s="28" t="s">
        <v>92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0</v>
      </c>
      <c r="BI37" s="29">
        <v>0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29">
        <v>0</v>
      </c>
      <c r="BS37" s="29">
        <v>0</v>
      </c>
      <c r="BT37" s="29"/>
      <c r="BU37" s="30">
        <f>+C37+F37+I37+L37+O37+R37+U37+X37+AA37+AD37+AG37+AJ37+AM37+AP37+AS37+AV37+AY37+BB37+BE37+BH37+BK37+BN37+BQ37</f>
        <v>0</v>
      </c>
      <c r="BV37" s="30">
        <f t="shared" si="8"/>
        <v>0</v>
      </c>
      <c r="BW37" s="30">
        <f t="shared" si="8"/>
        <v>0</v>
      </c>
    </row>
    <row r="38" spans="1:75" ht="15">
      <c r="A38" s="26">
        <f>A37+1</f>
        <v>303</v>
      </c>
      <c r="B38" s="28" t="s">
        <v>93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0</v>
      </c>
      <c r="BI38" s="29">
        <v>0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29">
        <v>0</v>
      </c>
      <c r="BS38" s="29">
        <v>0</v>
      </c>
      <c r="BT38" s="29"/>
      <c r="BU38" s="30">
        <f>+C38+F38+I38+L38+O38+R38+U38+X38+AA38+AD38+AG38+AJ38+AM38+AP38+AS38+AV38+AY38+BB38+BE38+BH38+BK38+BN38+BQ38</f>
        <v>0</v>
      </c>
      <c r="BV38" s="30">
        <f t="shared" si="8"/>
        <v>0</v>
      </c>
      <c r="BW38" s="30">
        <f t="shared" si="8"/>
        <v>0</v>
      </c>
    </row>
    <row r="39" spans="1:75" ht="15">
      <c r="A39" s="26">
        <f>A38+1</f>
        <v>304</v>
      </c>
      <c r="B39" s="28" t="s">
        <v>94</v>
      </c>
      <c r="C39" s="29">
        <v>9528974.13</v>
      </c>
      <c r="D39" s="29">
        <v>0</v>
      </c>
      <c r="E39" s="29">
        <v>9528974.13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29">
        <v>0</v>
      </c>
      <c r="BS39" s="29">
        <v>0</v>
      </c>
      <c r="BT39" s="29"/>
      <c r="BU39" s="30">
        <f>+C39+F39+I39+L39+O39+R39+U39+X39+AA39+AD39+AG39+AJ39+AM39+AP39+AS39+AV39+AY39+BB39+BE39+BH39+BK39+BN39+BQ39</f>
        <v>9528974.13</v>
      </c>
      <c r="BV39" s="30">
        <f t="shared" si="8"/>
        <v>0</v>
      </c>
      <c r="BW39" s="30">
        <f t="shared" si="8"/>
        <v>9528974.13</v>
      </c>
    </row>
    <row r="40" spans="1:75" s="33" customFormat="1" ht="15.75" thickBot="1">
      <c r="A40" s="70">
        <v>300</v>
      </c>
      <c r="B40" s="31" t="s">
        <v>95</v>
      </c>
      <c r="C40" s="32">
        <f aca="true" t="shared" si="9" ref="C40:BN40">SUM(C36:C39)</f>
        <v>9528974.13</v>
      </c>
      <c r="D40" s="32">
        <f t="shared" si="9"/>
        <v>0</v>
      </c>
      <c r="E40" s="32">
        <f t="shared" si="9"/>
        <v>19528974.130000003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9"/>
        <v>0</v>
      </c>
      <c r="O40" s="32">
        <f t="shared" si="9"/>
        <v>0</v>
      </c>
      <c r="P40" s="32">
        <f t="shared" si="9"/>
        <v>0</v>
      </c>
      <c r="Q40" s="32">
        <f t="shared" si="9"/>
        <v>1000000</v>
      </c>
      <c r="R40" s="32">
        <f t="shared" si="9"/>
        <v>0</v>
      </c>
      <c r="S40" s="32">
        <f t="shared" si="9"/>
        <v>0</v>
      </c>
      <c r="T40" s="32">
        <f t="shared" si="9"/>
        <v>0</v>
      </c>
      <c r="U40" s="32">
        <f t="shared" si="9"/>
        <v>0</v>
      </c>
      <c r="V40" s="32">
        <f t="shared" si="9"/>
        <v>0</v>
      </c>
      <c r="W40" s="32">
        <f t="shared" si="9"/>
        <v>0</v>
      </c>
      <c r="X40" s="32">
        <f t="shared" si="9"/>
        <v>0</v>
      </c>
      <c r="Y40" s="32">
        <f t="shared" si="9"/>
        <v>0</v>
      </c>
      <c r="Z40" s="32">
        <f t="shared" si="9"/>
        <v>0</v>
      </c>
      <c r="AA40" s="32">
        <f t="shared" si="9"/>
        <v>0</v>
      </c>
      <c r="AB40" s="32">
        <f t="shared" si="9"/>
        <v>0</v>
      </c>
      <c r="AC40" s="32">
        <f t="shared" si="9"/>
        <v>0</v>
      </c>
      <c r="AD40" s="32">
        <f t="shared" si="9"/>
        <v>0</v>
      </c>
      <c r="AE40" s="32">
        <f t="shared" si="9"/>
        <v>0</v>
      </c>
      <c r="AF40" s="32">
        <f t="shared" si="9"/>
        <v>0</v>
      </c>
      <c r="AG40" s="32">
        <f t="shared" si="9"/>
        <v>0</v>
      </c>
      <c r="AH40" s="32">
        <f t="shared" si="9"/>
        <v>0</v>
      </c>
      <c r="AI40" s="32">
        <f t="shared" si="9"/>
        <v>0</v>
      </c>
      <c r="AJ40" s="32">
        <f t="shared" si="9"/>
        <v>0</v>
      </c>
      <c r="AK40" s="32">
        <f t="shared" si="9"/>
        <v>0</v>
      </c>
      <c r="AL40" s="32">
        <f t="shared" si="9"/>
        <v>0</v>
      </c>
      <c r="AM40" s="32">
        <f t="shared" si="9"/>
        <v>0</v>
      </c>
      <c r="AN40" s="32">
        <f t="shared" si="9"/>
        <v>0</v>
      </c>
      <c r="AO40" s="32">
        <f t="shared" si="9"/>
        <v>0</v>
      </c>
      <c r="AP40" s="32">
        <f t="shared" si="9"/>
        <v>0</v>
      </c>
      <c r="AQ40" s="32">
        <f t="shared" si="9"/>
        <v>0</v>
      </c>
      <c r="AR40" s="32">
        <f t="shared" si="9"/>
        <v>0</v>
      </c>
      <c r="AS40" s="32">
        <f t="shared" si="9"/>
        <v>0</v>
      </c>
      <c r="AT40" s="32">
        <f t="shared" si="9"/>
        <v>0</v>
      </c>
      <c r="AU40" s="32">
        <f t="shared" si="9"/>
        <v>0</v>
      </c>
      <c r="AV40" s="32">
        <f t="shared" si="9"/>
        <v>0</v>
      </c>
      <c r="AW40" s="32">
        <f t="shared" si="9"/>
        <v>0</v>
      </c>
      <c r="AX40" s="32">
        <f t="shared" si="9"/>
        <v>0</v>
      </c>
      <c r="AY40" s="32">
        <f t="shared" si="9"/>
        <v>0</v>
      </c>
      <c r="AZ40" s="32">
        <f t="shared" si="9"/>
        <v>0</v>
      </c>
      <c r="BA40" s="32">
        <f t="shared" si="9"/>
        <v>0</v>
      </c>
      <c r="BB40" s="32">
        <f t="shared" si="9"/>
        <v>0</v>
      </c>
      <c r="BC40" s="32">
        <f t="shared" si="9"/>
        <v>0</v>
      </c>
      <c r="BD40" s="32">
        <f t="shared" si="9"/>
        <v>0</v>
      </c>
      <c r="BE40" s="32">
        <f t="shared" si="9"/>
        <v>0</v>
      </c>
      <c r="BF40" s="32">
        <f t="shared" si="9"/>
        <v>0</v>
      </c>
      <c r="BG40" s="32">
        <f t="shared" si="9"/>
        <v>0</v>
      </c>
      <c r="BH40" s="32">
        <f t="shared" si="9"/>
        <v>0</v>
      </c>
      <c r="BI40" s="32">
        <f t="shared" si="9"/>
        <v>0</v>
      </c>
      <c r="BJ40" s="32">
        <f t="shared" si="9"/>
        <v>0</v>
      </c>
      <c r="BK40" s="32">
        <f t="shared" si="9"/>
        <v>0</v>
      </c>
      <c r="BL40" s="32">
        <f t="shared" si="9"/>
        <v>0</v>
      </c>
      <c r="BM40" s="32">
        <f t="shared" si="9"/>
        <v>0</v>
      </c>
      <c r="BN40" s="32">
        <f t="shared" si="9"/>
        <v>0</v>
      </c>
      <c r="BO40" s="32">
        <f aca="true" t="shared" si="10" ref="BO40:BW40">SUM(BO36:BO39)</f>
        <v>0</v>
      </c>
      <c r="BP40" s="32">
        <f t="shared" si="10"/>
        <v>0</v>
      </c>
      <c r="BQ40" s="32">
        <f t="shared" si="10"/>
        <v>0</v>
      </c>
      <c r="BR40" s="32">
        <f t="shared" si="10"/>
        <v>0</v>
      </c>
      <c r="BS40" s="32">
        <f t="shared" si="10"/>
        <v>0</v>
      </c>
      <c r="BT40" s="32"/>
      <c r="BU40" s="32">
        <f t="shared" si="10"/>
        <v>9528974.13</v>
      </c>
      <c r="BV40" s="32">
        <f t="shared" si="10"/>
        <v>0</v>
      </c>
      <c r="BW40" s="32">
        <f t="shared" si="10"/>
        <v>20528974.130000003</v>
      </c>
    </row>
    <row r="41" spans="1:75" ht="13.5" thickTop="1">
      <c r="A41" s="71"/>
      <c r="B41" s="72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</row>
    <row r="42" spans="1:75" ht="12.75">
      <c r="A42" s="50"/>
      <c r="B42" s="48" t="s">
        <v>96</v>
      </c>
      <c r="C42" s="44"/>
      <c r="D42" s="45"/>
      <c r="E42" s="45"/>
      <c r="F42" s="4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44"/>
      <c r="S42" s="45"/>
      <c r="T42" s="45"/>
      <c r="U42" s="4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44"/>
      <c r="AH42" s="45"/>
      <c r="AI42" s="45"/>
      <c r="AJ42" s="4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44"/>
      <c r="AW42" s="45"/>
      <c r="AX42" s="45"/>
      <c r="AY42" s="4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44"/>
      <c r="BL42" s="45"/>
      <c r="BM42" s="45"/>
      <c r="BN42" s="45"/>
      <c r="BO42" s="25"/>
      <c r="BP42" s="25"/>
      <c r="BQ42" s="25"/>
      <c r="BR42" s="25"/>
      <c r="BS42" s="25"/>
      <c r="BT42" s="25"/>
      <c r="BU42" s="25"/>
      <c r="BV42" s="25"/>
      <c r="BW42" s="25"/>
    </row>
    <row r="43" spans="1:75" ht="15">
      <c r="A43" s="26">
        <v>401</v>
      </c>
      <c r="B43" s="28" t="s">
        <v>97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0</v>
      </c>
      <c r="AL43" s="29">
        <v>0</v>
      </c>
      <c r="AM43" s="29">
        <v>0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8751723.88</v>
      </c>
      <c r="BL43" s="29">
        <v>0</v>
      </c>
      <c r="BM43" s="29">
        <v>8751723.88</v>
      </c>
      <c r="BN43" s="29">
        <v>0</v>
      </c>
      <c r="BO43" s="29">
        <v>0</v>
      </c>
      <c r="BP43" s="29">
        <v>0</v>
      </c>
      <c r="BQ43" s="29">
        <v>0</v>
      </c>
      <c r="BR43" s="29">
        <v>0</v>
      </c>
      <c r="BS43" s="29">
        <v>0</v>
      </c>
      <c r="BT43" s="29"/>
      <c r="BU43" s="30">
        <f>+C43+F43+I43+L43+O43+R43+U43+X43+AA43+AD43+AG43+AJ43+AM43+AP43+AS43+AV43+AY43+BB43+BE43+BH43+BK43+BN43+BQ43</f>
        <v>8751723.88</v>
      </c>
      <c r="BV43" s="30">
        <f aca="true" t="shared" si="11" ref="BV43:BW46">+D43+G43+J43+M43+P43+S43+V43+Y43+AB43+AE43+AH43+AK43+AN43+AQ43+AT43+AW43+AZ43+BC43+BF43+BI43+BL43+BO43+BR43</f>
        <v>0</v>
      </c>
      <c r="BW43" s="30">
        <f t="shared" si="11"/>
        <v>8751723.88</v>
      </c>
    </row>
    <row r="44" spans="1:75" ht="15">
      <c r="A44" s="26">
        <f>A43+1</f>
        <v>402</v>
      </c>
      <c r="B44" s="28" t="s">
        <v>98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29">
        <v>0</v>
      </c>
      <c r="BS44" s="29">
        <v>0</v>
      </c>
      <c r="BT44" s="29"/>
      <c r="BU44" s="30">
        <f>+C44+F44+I44+L44+O44+R44+U44+X44+AA44+AD44+AG44+AJ44+AM44+AP44+AS44+AV44+AY44+BB44+BE44+BH44+BK44+BN44+BQ44</f>
        <v>0</v>
      </c>
      <c r="BV44" s="30">
        <f t="shared" si="11"/>
        <v>0</v>
      </c>
      <c r="BW44" s="30">
        <f t="shared" si="11"/>
        <v>0</v>
      </c>
    </row>
    <row r="45" spans="1:75" ht="15">
      <c r="A45" s="26">
        <f>A44+1</f>
        <v>403</v>
      </c>
      <c r="B45" s="28" t="s">
        <v>99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9">
        <v>0</v>
      </c>
      <c r="AG45" s="29">
        <v>0</v>
      </c>
      <c r="AH45" s="29">
        <v>0</v>
      </c>
      <c r="AI45" s="29">
        <v>0</v>
      </c>
      <c r="AJ45" s="29">
        <v>0</v>
      </c>
      <c r="AK45" s="29">
        <v>0</v>
      </c>
      <c r="AL45" s="29">
        <v>0</v>
      </c>
      <c r="AM45" s="29">
        <v>0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0</v>
      </c>
      <c r="BI45" s="29">
        <v>0</v>
      </c>
      <c r="BJ45" s="29">
        <v>0</v>
      </c>
      <c r="BK45" s="29">
        <v>8132848.25</v>
      </c>
      <c r="BL45" s="29">
        <v>0</v>
      </c>
      <c r="BM45" s="29">
        <v>4029814.62</v>
      </c>
      <c r="BN45" s="29">
        <v>0</v>
      </c>
      <c r="BO45" s="29">
        <v>0</v>
      </c>
      <c r="BP45" s="29">
        <v>0</v>
      </c>
      <c r="BQ45" s="29">
        <v>0</v>
      </c>
      <c r="BR45" s="29">
        <v>0</v>
      </c>
      <c r="BS45" s="29">
        <v>0</v>
      </c>
      <c r="BT45" s="29"/>
      <c r="BU45" s="30">
        <f>+C45+F45+I45+L45+O45+R45+U45+X45+AA45+AD45+AG45+AJ45+AM45+AP45+AS45+AV45+AY45+BB45+BE45+BH45+BK45+BN45+BQ45</f>
        <v>8132848.25</v>
      </c>
      <c r="BV45" s="30">
        <f t="shared" si="11"/>
        <v>0</v>
      </c>
      <c r="BW45" s="30">
        <f t="shared" si="11"/>
        <v>4029814.62</v>
      </c>
    </row>
    <row r="46" spans="1:75" ht="15">
      <c r="A46" s="26">
        <f>A45+1</f>
        <v>404</v>
      </c>
      <c r="B46" s="28" t="s">
        <v>100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29"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0</v>
      </c>
      <c r="BI46" s="29">
        <v>0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29">
        <v>0</v>
      </c>
      <c r="BS46" s="29">
        <v>0</v>
      </c>
      <c r="BT46" s="29"/>
      <c r="BU46" s="30">
        <f>+C46+F46+I46+L46+O46+R46+U46+X46+AA46+AD46+AG46+AJ46+AM46+AP46+AS46+AV46+AY46+BB46+BE46+BH46+BK46+BN46+BQ46</f>
        <v>0</v>
      </c>
      <c r="BV46" s="30">
        <f t="shared" si="11"/>
        <v>0</v>
      </c>
      <c r="BW46" s="30">
        <f t="shared" si="11"/>
        <v>0</v>
      </c>
    </row>
    <row r="47" spans="1:75" s="33" customFormat="1" ht="15.75" thickBot="1">
      <c r="A47" s="70">
        <v>400</v>
      </c>
      <c r="B47" s="31" t="s">
        <v>101</v>
      </c>
      <c r="C47" s="32">
        <f aca="true" t="shared" si="12" ref="C47:BN47">SUM(C43:C46)</f>
        <v>0</v>
      </c>
      <c r="D47" s="32">
        <f t="shared" si="12"/>
        <v>0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0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2"/>
        <v>0</v>
      </c>
      <c r="O47" s="32">
        <f t="shared" si="12"/>
        <v>0</v>
      </c>
      <c r="P47" s="32">
        <f t="shared" si="12"/>
        <v>0</v>
      </c>
      <c r="Q47" s="32">
        <f t="shared" si="12"/>
        <v>0</v>
      </c>
      <c r="R47" s="32">
        <f t="shared" si="12"/>
        <v>0</v>
      </c>
      <c r="S47" s="32">
        <f t="shared" si="12"/>
        <v>0</v>
      </c>
      <c r="T47" s="32">
        <f t="shared" si="12"/>
        <v>0</v>
      </c>
      <c r="U47" s="32">
        <f t="shared" si="12"/>
        <v>0</v>
      </c>
      <c r="V47" s="32">
        <f t="shared" si="12"/>
        <v>0</v>
      </c>
      <c r="W47" s="32">
        <f t="shared" si="12"/>
        <v>0</v>
      </c>
      <c r="X47" s="32">
        <f t="shared" si="12"/>
        <v>0</v>
      </c>
      <c r="Y47" s="32">
        <f t="shared" si="12"/>
        <v>0</v>
      </c>
      <c r="Z47" s="32">
        <f t="shared" si="12"/>
        <v>0</v>
      </c>
      <c r="AA47" s="32">
        <f t="shared" si="12"/>
        <v>0</v>
      </c>
      <c r="AB47" s="32">
        <f t="shared" si="12"/>
        <v>0</v>
      </c>
      <c r="AC47" s="32">
        <f t="shared" si="12"/>
        <v>0</v>
      </c>
      <c r="AD47" s="32">
        <f t="shared" si="12"/>
        <v>0</v>
      </c>
      <c r="AE47" s="32">
        <f t="shared" si="12"/>
        <v>0</v>
      </c>
      <c r="AF47" s="32">
        <f t="shared" si="12"/>
        <v>0</v>
      </c>
      <c r="AG47" s="32">
        <f t="shared" si="12"/>
        <v>0</v>
      </c>
      <c r="AH47" s="32">
        <f t="shared" si="12"/>
        <v>0</v>
      </c>
      <c r="AI47" s="32">
        <f t="shared" si="12"/>
        <v>0</v>
      </c>
      <c r="AJ47" s="32">
        <f t="shared" si="12"/>
        <v>0</v>
      </c>
      <c r="AK47" s="32">
        <f t="shared" si="12"/>
        <v>0</v>
      </c>
      <c r="AL47" s="32">
        <f t="shared" si="12"/>
        <v>0</v>
      </c>
      <c r="AM47" s="32">
        <f t="shared" si="12"/>
        <v>0</v>
      </c>
      <c r="AN47" s="32">
        <f t="shared" si="12"/>
        <v>0</v>
      </c>
      <c r="AO47" s="32">
        <f t="shared" si="12"/>
        <v>0</v>
      </c>
      <c r="AP47" s="32">
        <f t="shared" si="12"/>
        <v>0</v>
      </c>
      <c r="AQ47" s="32">
        <f t="shared" si="12"/>
        <v>0</v>
      </c>
      <c r="AR47" s="32">
        <f t="shared" si="12"/>
        <v>0</v>
      </c>
      <c r="AS47" s="32">
        <f t="shared" si="12"/>
        <v>0</v>
      </c>
      <c r="AT47" s="32">
        <f t="shared" si="12"/>
        <v>0</v>
      </c>
      <c r="AU47" s="32">
        <f t="shared" si="12"/>
        <v>0</v>
      </c>
      <c r="AV47" s="32">
        <f t="shared" si="12"/>
        <v>0</v>
      </c>
      <c r="AW47" s="32">
        <f t="shared" si="12"/>
        <v>0</v>
      </c>
      <c r="AX47" s="32">
        <f t="shared" si="12"/>
        <v>0</v>
      </c>
      <c r="AY47" s="32">
        <f t="shared" si="12"/>
        <v>0</v>
      </c>
      <c r="AZ47" s="32">
        <f t="shared" si="12"/>
        <v>0</v>
      </c>
      <c r="BA47" s="32">
        <f t="shared" si="12"/>
        <v>0</v>
      </c>
      <c r="BB47" s="32">
        <f t="shared" si="12"/>
        <v>0</v>
      </c>
      <c r="BC47" s="32">
        <f t="shared" si="12"/>
        <v>0</v>
      </c>
      <c r="BD47" s="32">
        <f t="shared" si="12"/>
        <v>0</v>
      </c>
      <c r="BE47" s="32">
        <f t="shared" si="12"/>
        <v>0</v>
      </c>
      <c r="BF47" s="32">
        <f t="shared" si="12"/>
        <v>0</v>
      </c>
      <c r="BG47" s="32">
        <f t="shared" si="12"/>
        <v>0</v>
      </c>
      <c r="BH47" s="32">
        <f t="shared" si="12"/>
        <v>0</v>
      </c>
      <c r="BI47" s="32">
        <f t="shared" si="12"/>
        <v>0</v>
      </c>
      <c r="BJ47" s="32">
        <f t="shared" si="12"/>
        <v>0</v>
      </c>
      <c r="BK47" s="32">
        <f t="shared" si="12"/>
        <v>16884572.130000003</v>
      </c>
      <c r="BL47" s="32">
        <f t="shared" si="12"/>
        <v>0</v>
      </c>
      <c r="BM47" s="32">
        <f t="shared" si="12"/>
        <v>12781538.5</v>
      </c>
      <c r="BN47" s="32">
        <f t="shared" si="12"/>
        <v>0</v>
      </c>
      <c r="BO47" s="32">
        <f aca="true" t="shared" si="13" ref="BO47:BW47">SUM(BO43:BO46)</f>
        <v>0</v>
      </c>
      <c r="BP47" s="32">
        <f t="shared" si="13"/>
        <v>0</v>
      </c>
      <c r="BQ47" s="32">
        <f t="shared" si="13"/>
        <v>0</v>
      </c>
      <c r="BR47" s="32">
        <f t="shared" si="13"/>
        <v>0</v>
      </c>
      <c r="BS47" s="32">
        <f t="shared" si="13"/>
        <v>0</v>
      </c>
      <c r="BT47" s="32"/>
      <c r="BU47" s="32">
        <f t="shared" si="13"/>
        <v>16884572.130000003</v>
      </c>
      <c r="BV47" s="32">
        <f t="shared" si="13"/>
        <v>0</v>
      </c>
      <c r="BW47" s="32">
        <f t="shared" si="13"/>
        <v>12781538.5</v>
      </c>
    </row>
    <row r="48" spans="1:75" ht="13.5" thickTop="1">
      <c r="A48" s="71"/>
      <c r="B48" s="72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</row>
    <row r="49" spans="1:75" ht="12.75">
      <c r="A49" s="50"/>
      <c r="B49" s="48" t="s">
        <v>102</v>
      </c>
      <c r="C49" s="44"/>
      <c r="D49" s="45"/>
      <c r="E49" s="45"/>
      <c r="F49" s="4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44"/>
      <c r="S49" s="45"/>
      <c r="T49" s="45"/>
      <c r="U49" s="4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44"/>
      <c r="AH49" s="45"/>
      <c r="AI49" s="45"/>
      <c r="AJ49" s="4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44"/>
      <c r="AW49" s="45"/>
      <c r="AX49" s="45"/>
      <c r="AY49" s="4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44"/>
      <c r="BL49" s="45"/>
      <c r="BM49" s="45"/>
      <c r="BN49" s="45"/>
      <c r="BO49" s="25"/>
      <c r="BP49" s="25"/>
      <c r="BQ49" s="25"/>
      <c r="BR49" s="25"/>
      <c r="BS49" s="25"/>
      <c r="BT49" s="25"/>
      <c r="BU49" s="25"/>
      <c r="BV49" s="25"/>
      <c r="BW49" s="25"/>
    </row>
    <row r="50" spans="1:75" ht="15">
      <c r="A50" s="26">
        <v>501</v>
      </c>
      <c r="B50" s="28" t="s">
        <v>103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  <c r="AG50" s="29">
        <v>0</v>
      </c>
      <c r="AH50" s="29">
        <v>0</v>
      </c>
      <c r="AI50" s="29">
        <v>0</v>
      </c>
      <c r="AJ50" s="29">
        <v>0</v>
      </c>
      <c r="AK50" s="29">
        <v>0</v>
      </c>
      <c r="AL50" s="29">
        <v>0</v>
      </c>
      <c r="AM50" s="29">
        <v>0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29">
        <v>0</v>
      </c>
      <c r="BS50" s="29">
        <v>0</v>
      </c>
      <c r="BT50" s="29"/>
      <c r="BU50" s="30">
        <f aca="true" t="shared" si="14" ref="BU50:BW51">+C50+F50+I50+L50+O50+R50+U50+X50+AA50+AD50+AG50+AJ50+AM50+AP50+AS50+AV50+AY50+BB50+BE50+BH50+BK50+BN50+BQ50</f>
        <v>0</v>
      </c>
      <c r="BV50" s="30">
        <f t="shared" si="14"/>
        <v>0</v>
      </c>
      <c r="BW50" s="30">
        <f t="shared" si="14"/>
        <v>0</v>
      </c>
    </row>
    <row r="51" spans="1:75" s="33" customFormat="1" ht="15.75" thickBot="1">
      <c r="A51" s="70">
        <v>500</v>
      </c>
      <c r="B51" s="31" t="s">
        <v>104</v>
      </c>
      <c r="C51" s="32">
        <f aca="true" t="shared" si="15" ref="C51:BN51">SUM(C50)</f>
        <v>0</v>
      </c>
      <c r="D51" s="32">
        <f t="shared" si="15"/>
        <v>0</v>
      </c>
      <c r="E51" s="32">
        <f t="shared" si="15"/>
        <v>0</v>
      </c>
      <c r="F51" s="32">
        <f t="shared" si="15"/>
        <v>0</v>
      </c>
      <c r="G51" s="32">
        <f t="shared" si="15"/>
        <v>0</v>
      </c>
      <c r="H51" s="32">
        <f t="shared" si="15"/>
        <v>0</v>
      </c>
      <c r="I51" s="32">
        <f t="shared" si="15"/>
        <v>0</v>
      </c>
      <c r="J51" s="32">
        <f t="shared" si="15"/>
        <v>0</v>
      </c>
      <c r="K51" s="32">
        <f t="shared" si="15"/>
        <v>0</v>
      </c>
      <c r="L51" s="32">
        <f t="shared" si="15"/>
        <v>0</v>
      </c>
      <c r="M51" s="32">
        <f t="shared" si="15"/>
        <v>0</v>
      </c>
      <c r="N51" s="32">
        <f t="shared" si="15"/>
        <v>0</v>
      </c>
      <c r="O51" s="32">
        <f t="shared" si="15"/>
        <v>0</v>
      </c>
      <c r="P51" s="32">
        <f t="shared" si="15"/>
        <v>0</v>
      </c>
      <c r="Q51" s="32">
        <f t="shared" si="15"/>
        <v>0</v>
      </c>
      <c r="R51" s="32">
        <f t="shared" si="15"/>
        <v>0</v>
      </c>
      <c r="S51" s="32">
        <f t="shared" si="15"/>
        <v>0</v>
      </c>
      <c r="T51" s="32">
        <f t="shared" si="15"/>
        <v>0</v>
      </c>
      <c r="U51" s="32">
        <f t="shared" si="15"/>
        <v>0</v>
      </c>
      <c r="V51" s="32">
        <f t="shared" si="15"/>
        <v>0</v>
      </c>
      <c r="W51" s="32">
        <f t="shared" si="15"/>
        <v>0</v>
      </c>
      <c r="X51" s="32">
        <f t="shared" si="15"/>
        <v>0</v>
      </c>
      <c r="Y51" s="32">
        <f t="shared" si="15"/>
        <v>0</v>
      </c>
      <c r="Z51" s="32">
        <f t="shared" si="15"/>
        <v>0</v>
      </c>
      <c r="AA51" s="32">
        <f t="shared" si="15"/>
        <v>0</v>
      </c>
      <c r="AB51" s="32">
        <f t="shared" si="15"/>
        <v>0</v>
      </c>
      <c r="AC51" s="32">
        <f t="shared" si="15"/>
        <v>0</v>
      </c>
      <c r="AD51" s="32">
        <f t="shared" si="15"/>
        <v>0</v>
      </c>
      <c r="AE51" s="32">
        <f t="shared" si="15"/>
        <v>0</v>
      </c>
      <c r="AF51" s="32">
        <f t="shared" si="15"/>
        <v>0</v>
      </c>
      <c r="AG51" s="32">
        <f t="shared" si="15"/>
        <v>0</v>
      </c>
      <c r="AH51" s="32">
        <f t="shared" si="15"/>
        <v>0</v>
      </c>
      <c r="AI51" s="32">
        <f t="shared" si="15"/>
        <v>0</v>
      </c>
      <c r="AJ51" s="32">
        <f t="shared" si="15"/>
        <v>0</v>
      </c>
      <c r="AK51" s="32">
        <f t="shared" si="15"/>
        <v>0</v>
      </c>
      <c r="AL51" s="32">
        <f t="shared" si="15"/>
        <v>0</v>
      </c>
      <c r="AM51" s="32">
        <f t="shared" si="15"/>
        <v>0</v>
      </c>
      <c r="AN51" s="32">
        <f t="shared" si="15"/>
        <v>0</v>
      </c>
      <c r="AO51" s="32">
        <f t="shared" si="15"/>
        <v>0</v>
      </c>
      <c r="AP51" s="32">
        <f t="shared" si="15"/>
        <v>0</v>
      </c>
      <c r="AQ51" s="32">
        <f t="shared" si="15"/>
        <v>0</v>
      </c>
      <c r="AR51" s="32">
        <f t="shared" si="15"/>
        <v>0</v>
      </c>
      <c r="AS51" s="32">
        <f t="shared" si="15"/>
        <v>0</v>
      </c>
      <c r="AT51" s="32">
        <f t="shared" si="15"/>
        <v>0</v>
      </c>
      <c r="AU51" s="32">
        <f t="shared" si="15"/>
        <v>0</v>
      </c>
      <c r="AV51" s="32">
        <f t="shared" si="15"/>
        <v>0</v>
      </c>
      <c r="AW51" s="32">
        <f t="shared" si="15"/>
        <v>0</v>
      </c>
      <c r="AX51" s="32">
        <f t="shared" si="15"/>
        <v>0</v>
      </c>
      <c r="AY51" s="32">
        <f t="shared" si="15"/>
        <v>0</v>
      </c>
      <c r="AZ51" s="32">
        <f t="shared" si="15"/>
        <v>0</v>
      </c>
      <c r="BA51" s="32">
        <f t="shared" si="15"/>
        <v>0</v>
      </c>
      <c r="BB51" s="32">
        <f t="shared" si="15"/>
        <v>0</v>
      </c>
      <c r="BC51" s="32">
        <f t="shared" si="15"/>
        <v>0</v>
      </c>
      <c r="BD51" s="32">
        <f t="shared" si="15"/>
        <v>0</v>
      </c>
      <c r="BE51" s="32">
        <f t="shared" si="15"/>
        <v>0</v>
      </c>
      <c r="BF51" s="32">
        <f t="shared" si="15"/>
        <v>0</v>
      </c>
      <c r="BG51" s="32">
        <f t="shared" si="15"/>
        <v>0</v>
      </c>
      <c r="BH51" s="32">
        <f t="shared" si="15"/>
        <v>0</v>
      </c>
      <c r="BI51" s="32">
        <f t="shared" si="15"/>
        <v>0</v>
      </c>
      <c r="BJ51" s="32">
        <f t="shared" si="15"/>
        <v>0</v>
      </c>
      <c r="BK51" s="32">
        <f t="shared" si="15"/>
        <v>0</v>
      </c>
      <c r="BL51" s="32">
        <f t="shared" si="15"/>
        <v>0</v>
      </c>
      <c r="BM51" s="32">
        <f t="shared" si="15"/>
        <v>0</v>
      </c>
      <c r="BN51" s="32">
        <f t="shared" si="15"/>
        <v>0</v>
      </c>
      <c r="BO51" s="32">
        <f>SUM(BO50)</f>
        <v>0</v>
      </c>
      <c r="BP51" s="32">
        <f>SUM(BP50)</f>
        <v>0</v>
      </c>
      <c r="BQ51" s="32">
        <f>SUM(BQ50)</f>
        <v>0</v>
      </c>
      <c r="BR51" s="32">
        <f>SUM(BR50)</f>
        <v>0</v>
      </c>
      <c r="BS51" s="32">
        <f>SUM(BS50)</f>
        <v>0</v>
      </c>
      <c r="BT51" s="32"/>
      <c r="BU51" s="30">
        <f t="shared" si="14"/>
        <v>0</v>
      </c>
      <c r="BV51" s="30">
        <f t="shared" si="14"/>
        <v>0</v>
      </c>
      <c r="BW51" s="30">
        <f t="shared" si="14"/>
        <v>0</v>
      </c>
    </row>
    <row r="52" spans="1:75" ht="13.5" thickTop="1">
      <c r="A52" s="71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</row>
    <row r="53" spans="1:75" ht="12.75">
      <c r="A53" s="50"/>
      <c r="B53" s="48" t="s">
        <v>105</v>
      </c>
      <c r="C53" s="44"/>
      <c r="D53" s="45"/>
      <c r="E53" s="45"/>
      <c r="F53" s="4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44"/>
      <c r="S53" s="45"/>
      <c r="T53" s="45"/>
      <c r="U53" s="4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44"/>
      <c r="AH53" s="45"/>
      <c r="AI53" s="45"/>
      <c r="AJ53" s="4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44"/>
      <c r="AW53" s="45"/>
      <c r="AX53" s="45"/>
      <c r="AY53" s="4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44"/>
      <c r="BL53" s="45"/>
      <c r="BM53" s="45"/>
      <c r="BN53" s="45"/>
      <c r="BO53" s="25"/>
      <c r="BP53" s="25"/>
      <c r="BQ53" s="25"/>
      <c r="BR53" s="25"/>
      <c r="BS53" s="25"/>
      <c r="BT53" s="25"/>
      <c r="BU53" s="25"/>
      <c r="BV53" s="25"/>
      <c r="BW53" s="25"/>
    </row>
    <row r="54" spans="1:75" ht="15">
      <c r="A54" s="26">
        <v>701</v>
      </c>
      <c r="B54" s="28" t="s">
        <v>106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0</v>
      </c>
      <c r="BI54" s="29">
        <v>0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349702128.27</v>
      </c>
      <c r="BR54" s="29">
        <v>0</v>
      </c>
      <c r="BS54" s="29">
        <v>352003356.38</v>
      </c>
      <c r="BT54" s="29"/>
      <c r="BU54" s="30">
        <f aca="true" t="shared" si="16" ref="BU54:BW56">+C54+F54+I54+L54+O54+R54+U54+X54+AA54+AD54+AG54+AJ54+AM54+AP54+AS54+AV54+AY54+BB54+BE54+BH54+BK54+BN54+BQ54</f>
        <v>349702128.27</v>
      </c>
      <c r="BV54" s="30">
        <f t="shared" si="16"/>
        <v>0</v>
      </c>
      <c r="BW54" s="30">
        <f t="shared" si="16"/>
        <v>352003356.38</v>
      </c>
    </row>
    <row r="55" spans="1:75" ht="15">
      <c r="A55" s="26">
        <f>A54+1</f>
        <v>702</v>
      </c>
      <c r="B55" s="28" t="s">
        <v>107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29">
        <v>0</v>
      </c>
      <c r="AF55" s="29">
        <v>0</v>
      </c>
      <c r="AG55" s="29">
        <v>0</v>
      </c>
      <c r="AH55" s="29">
        <v>0</v>
      </c>
      <c r="AI55" s="29">
        <v>0</v>
      </c>
      <c r="AJ55" s="29">
        <v>0</v>
      </c>
      <c r="AK55" s="29">
        <v>0</v>
      </c>
      <c r="AL55" s="29">
        <v>0</v>
      </c>
      <c r="AM55" s="29">
        <v>0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0</v>
      </c>
      <c r="BI55" s="29">
        <v>0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27073260.55</v>
      </c>
      <c r="BR55" s="29">
        <v>0</v>
      </c>
      <c r="BS55" s="29">
        <v>29529249.08</v>
      </c>
      <c r="BT55" s="29"/>
      <c r="BU55" s="30">
        <f t="shared" si="16"/>
        <v>27073260.55</v>
      </c>
      <c r="BV55" s="30">
        <f t="shared" si="16"/>
        <v>0</v>
      </c>
      <c r="BW55" s="30">
        <f t="shared" si="16"/>
        <v>29529249.08</v>
      </c>
    </row>
    <row r="56" spans="1:75" s="33" customFormat="1" ht="15.75" thickBot="1">
      <c r="A56" s="70">
        <v>700</v>
      </c>
      <c r="B56" s="31" t="s">
        <v>108</v>
      </c>
      <c r="C56" s="32">
        <f aca="true" t="shared" si="17" ref="C56:BN56">SUM(C54:C55)</f>
        <v>0</v>
      </c>
      <c r="D56" s="32">
        <f t="shared" si="17"/>
        <v>0</v>
      </c>
      <c r="E56" s="32">
        <f t="shared" si="17"/>
        <v>0</v>
      </c>
      <c r="F56" s="32">
        <f t="shared" si="17"/>
        <v>0</v>
      </c>
      <c r="G56" s="32">
        <f t="shared" si="17"/>
        <v>0</v>
      </c>
      <c r="H56" s="32">
        <f t="shared" si="17"/>
        <v>0</v>
      </c>
      <c r="I56" s="32">
        <f t="shared" si="17"/>
        <v>0</v>
      </c>
      <c r="J56" s="32">
        <f t="shared" si="17"/>
        <v>0</v>
      </c>
      <c r="K56" s="32">
        <f t="shared" si="17"/>
        <v>0</v>
      </c>
      <c r="L56" s="32">
        <f t="shared" si="17"/>
        <v>0</v>
      </c>
      <c r="M56" s="32">
        <f t="shared" si="17"/>
        <v>0</v>
      </c>
      <c r="N56" s="32">
        <f t="shared" si="17"/>
        <v>0</v>
      </c>
      <c r="O56" s="32">
        <f t="shared" si="17"/>
        <v>0</v>
      </c>
      <c r="P56" s="32">
        <f t="shared" si="17"/>
        <v>0</v>
      </c>
      <c r="Q56" s="32">
        <f t="shared" si="17"/>
        <v>0</v>
      </c>
      <c r="R56" s="32">
        <f t="shared" si="17"/>
        <v>0</v>
      </c>
      <c r="S56" s="32">
        <f t="shared" si="17"/>
        <v>0</v>
      </c>
      <c r="T56" s="32">
        <f t="shared" si="17"/>
        <v>0</v>
      </c>
      <c r="U56" s="32">
        <f t="shared" si="17"/>
        <v>0</v>
      </c>
      <c r="V56" s="32">
        <f t="shared" si="17"/>
        <v>0</v>
      </c>
      <c r="W56" s="32">
        <f t="shared" si="17"/>
        <v>0</v>
      </c>
      <c r="X56" s="32">
        <f t="shared" si="17"/>
        <v>0</v>
      </c>
      <c r="Y56" s="32">
        <f t="shared" si="17"/>
        <v>0</v>
      </c>
      <c r="Z56" s="32">
        <f t="shared" si="17"/>
        <v>0</v>
      </c>
      <c r="AA56" s="32">
        <f t="shared" si="17"/>
        <v>0</v>
      </c>
      <c r="AB56" s="32">
        <f t="shared" si="17"/>
        <v>0</v>
      </c>
      <c r="AC56" s="32">
        <f t="shared" si="17"/>
        <v>0</v>
      </c>
      <c r="AD56" s="32">
        <f t="shared" si="17"/>
        <v>0</v>
      </c>
      <c r="AE56" s="32">
        <f t="shared" si="17"/>
        <v>0</v>
      </c>
      <c r="AF56" s="32">
        <f t="shared" si="17"/>
        <v>0</v>
      </c>
      <c r="AG56" s="32">
        <f t="shared" si="17"/>
        <v>0</v>
      </c>
      <c r="AH56" s="32">
        <f t="shared" si="17"/>
        <v>0</v>
      </c>
      <c r="AI56" s="32">
        <f t="shared" si="17"/>
        <v>0</v>
      </c>
      <c r="AJ56" s="32">
        <f t="shared" si="17"/>
        <v>0</v>
      </c>
      <c r="AK56" s="32">
        <f t="shared" si="17"/>
        <v>0</v>
      </c>
      <c r="AL56" s="32">
        <f t="shared" si="17"/>
        <v>0</v>
      </c>
      <c r="AM56" s="32">
        <f t="shared" si="17"/>
        <v>0</v>
      </c>
      <c r="AN56" s="32">
        <f t="shared" si="17"/>
        <v>0</v>
      </c>
      <c r="AO56" s="32">
        <f t="shared" si="17"/>
        <v>0</v>
      </c>
      <c r="AP56" s="32">
        <f t="shared" si="17"/>
        <v>0</v>
      </c>
      <c r="AQ56" s="32">
        <f t="shared" si="17"/>
        <v>0</v>
      </c>
      <c r="AR56" s="32">
        <f t="shared" si="17"/>
        <v>0</v>
      </c>
      <c r="AS56" s="32">
        <f t="shared" si="17"/>
        <v>0</v>
      </c>
      <c r="AT56" s="32">
        <f t="shared" si="17"/>
        <v>0</v>
      </c>
      <c r="AU56" s="32">
        <f t="shared" si="17"/>
        <v>0</v>
      </c>
      <c r="AV56" s="32">
        <f t="shared" si="17"/>
        <v>0</v>
      </c>
      <c r="AW56" s="32">
        <f t="shared" si="17"/>
        <v>0</v>
      </c>
      <c r="AX56" s="32">
        <f t="shared" si="17"/>
        <v>0</v>
      </c>
      <c r="AY56" s="32">
        <f t="shared" si="17"/>
        <v>0</v>
      </c>
      <c r="AZ56" s="32">
        <f t="shared" si="17"/>
        <v>0</v>
      </c>
      <c r="BA56" s="32">
        <f t="shared" si="17"/>
        <v>0</v>
      </c>
      <c r="BB56" s="32">
        <f t="shared" si="17"/>
        <v>0</v>
      </c>
      <c r="BC56" s="32">
        <f t="shared" si="17"/>
        <v>0</v>
      </c>
      <c r="BD56" s="32">
        <f t="shared" si="17"/>
        <v>0</v>
      </c>
      <c r="BE56" s="32">
        <f t="shared" si="17"/>
        <v>0</v>
      </c>
      <c r="BF56" s="32">
        <f t="shared" si="17"/>
        <v>0</v>
      </c>
      <c r="BG56" s="32">
        <f t="shared" si="17"/>
        <v>0</v>
      </c>
      <c r="BH56" s="32">
        <f t="shared" si="17"/>
        <v>0</v>
      </c>
      <c r="BI56" s="32">
        <f t="shared" si="17"/>
        <v>0</v>
      </c>
      <c r="BJ56" s="32">
        <f t="shared" si="17"/>
        <v>0</v>
      </c>
      <c r="BK56" s="32">
        <f t="shared" si="17"/>
        <v>0</v>
      </c>
      <c r="BL56" s="32">
        <f t="shared" si="17"/>
        <v>0</v>
      </c>
      <c r="BM56" s="32">
        <f t="shared" si="17"/>
        <v>0</v>
      </c>
      <c r="BN56" s="32">
        <f t="shared" si="17"/>
        <v>0</v>
      </c>
      <c r="BO56" s="32">
        <f>SUM(BO54:BO55)</f>
        <v>0</v>
      </c>
      <c r="BP56" s="32">
        <f>SUM(BP54:BP55)</f>
        <v>0</v>
      </c>
      <c r="BQ56" s="32">
        <f>SUM(BQ54:BQ55)</f>
        <v>376775388.82</v>
      </c>
      <c r="BR56" s="32">
        <f>SUM(BR54:BR55)</f>
        <v>0</v>
      </c>
      <c r="BS56" s="32">
        <f>SUM(BS54:BS55)</f>
        <v>381532605.46</v>
      </c>
      <c r="BT56" s="32"/>
      <c r="BU56" s="30">
        <f t="shared" si="16"/>
        <v>376775388.82</v>
      </c>
      <c r="BV56" s="30">
        <f t="shared" si="16"/>
        <v>0</v>
      </c>
      <c r="BW56" s="30">
        <f t="shared" si="16"/>
        <v>381532605.46</v>
      </c>
    </row>
    <row r="57" spans="1:75" ht="16.5" thickBot="1" thickTop="1">
      <c r="A57" s="36"/>
      <c r="B57" s="37" t="s">
        <v>109</v>
      </c>
      <c r="C57" s="38">
        <f aca="true" t="shared" si="18" ref="C57:BN57">+C25+C33+C40+C47+C51+C56</f>
        <v>270584393.59999996</v>
      </c>
      <c r="D57" s="38">
        <f t="shared" si="18"/>
        <v>76644866.62</v>
      </c>
      <c r="E57" s="38">
        <f t="shared" si="18"/>
        <v>273638330.87000006</v>
      </c>
      <c r="F57" s="38">
        <f t="shared" si="18"/>
        <v>804052.22</v>
      </c>
      <c r="G57" s="38">
        <f t="shared" si="18"/>
        <v>326260.62</v>
      </c>
      <c r="H57" s="38">
        <f t="shared" si="18"/>
        <v>1488513.43</v>
      </c>
      <c r="I57" s="38">
        <f t="shared" si="18"/>
        <v>47033444.199999996</v>
      </c>
      <c r="J57" s="38">
        <f t="shared" si="18"/>
        <v>1938152.65</v>
      </c>
      <c r="K57" s="38">
        <f t="shared" si="18"/>
        <v>43926936.92999999</v>
      </c>
      <c r="L57" s="38">
        <f t="shared" si="18"/>
        <v>47766399.32</v>
      </c>
      <c r="M57" s="38">
        <f t="shared" si="18"/>
        <v>7821426.63</v>
      </c>
      <c r="N57" s="38">
        <f t="shared" si="18"/>
        <v>44000023.970000006</v>
      </c>
      <c r="O57" s="38">
        <f t="shared" si="18"/>
        <v>12904055.950000001</v>
      </c>
      <c r="P57" s="38">
        <f t="shared" si="18"/>
        <v>4266376.9</v>
      </c>
      <c r="Q57" s="38">
        <f t="shared" si="18"/>
        <v>14226975.670000002</v>
      </c>
      <c r="R57" s="38">
        <f t="shared" si="18"/>
        <v>2435476.68</v>
      </c>
      <c r="S57" s="38">
        <f t="shared" si="18"/>
        <v>1945307.54</v>
      </c>
      <c r="T57" s="38">
        <f t="shared" si="18"/>
        <v>2243655.4</v>
      </c>
      <c r="U57" s="38">
        <f t="shared" si="18"/>
        <v>947282.52</v>
      </c>
      <c r="V57" s="38">
        <f t="shared" si="18"/>
        <v>1420227.45</v>
      </c>
      <c r="W57" s="38">
        <f t="shared" si="18"/>
        <v>910451.61</v>
      </c>
      <c r="X57" s="38">
        <f t="shared" si="18"/>
        <v>64215682.81</v>
      </c>
      <c r="Y57" s="38">
        <f t="shared" si="18"/>
        <v>24286699.549999997</v>
      </c>
      <c r="Z57" s="38">
        <f t="shared" si="18"/>
        <v>64784548.94</v>
      </c>
      <c r="AA57" s="38">
        <f t="shared" si="18"/>
        <v>150894237.32999998</v>
      </c>
      <c r="AB57" s="38">
        <f t="shared" si="18"/>
        <v>76178744.60000001</v>
      </c>
      <c r="AC57" s="38">
        <f t="shared" si="18"/>
        <v>128025535.88999999</v>
      </c>
      <c r="AD57" s="38">
        <f t="shared" si="18"/>
        <v>86523443.88</v>
      </c>
      <c r="AE57" s="38">
        <f t="shared" si="18"/>
        <v>73926325.28</v>
      </c>
      <c r="AF57" s="38">
        <f t="shared" si="18"/>
        <v>82318896.36</v>
      </c>
      <c r="AG57" s="38">
        <f t="shared" si="18"/>
        <v>1396741.26</v>
      </c>
      <c r="AH57" s="38">
        <f t="shared" si="18"/>
        <v>35140.35</v>
      </c>
      <c r="AI57" s="38">
        <f t="shared" si="18"/>
        <v>672594.0599999999</v>
      </c>
      <c r="AJ57" s="38">
        <f t="shared" si="18"/>
        <v>42010835.11</v>
      </c>
      <c r="AK57" s="38">
        <f t="shared" si="18"/>
        <v>27917196.98</v>
      </c>
      <c r="AL57" s="38">
        <f t="shared" si="18"/>
        <v>31259842.28</v>
      </c>
      <c r="AM57" s="38">
        <f t="shared" si="18"/>
        <v>596614.08</v>
      </c>
      <c r="AN57" s="38">
        <f t="shared" si="18"/>
        <v>375788.13</v>
      </c>
      <c r="AO57" s="38">
        <f t="shared" si="18"/>
        <v>777185.81</v>
      </c>
      <c r="AP57" s="38">
        <f t="shared" si="18"/>
        <v>4253650.44</v>
      </c>
      <c r="AQ57" s="38">
        <f t="shared" si="18"/>
        <v>857847.7</v>
      </c>
      <c r="AR57" s="38">
        <f t="shared" si="18"/>
        <v>3770015.75</v>
      </c>
      <c r="AS57" s="38">
        <f t="shared" si="18"/>
        <v>5185.65</v>
      </c>
      <c r="AT57" s="38">
        <f t="shared" si="18"/>
        <v>30052.87</v>
      </c>
      <c r="AU57" s="38">
        <f t="shared" si="18"/>
        <v>5185.65</v>
      </c>
      <c r="AV57" s="38">
        <f t="shared" si="18"/>
        <v>0</v>
      </c>
      <c r="AW57" s="38">
        <f t="shared" si="18"/>
        <v>0</v>
      </c>
      <c r="AX57" s="38">
        <f t="shared" si="18"/>
        <v>0</v>
      </c>
      <c r="AY57" s="38">
        <f t="shared" si="18"/>
        <v>1789750.14</v>
      </c>
      <c r="AZ57" s="38">
        <f t="shared" si="18"/>
        <v>1031925.33</v>
      </c>
      <c r="BA57" s="38">
        <f t="shared" si="18"/>
        <v>1345663.14</v>
      </c>
      <c r="BB57" s="38">
        <f t="shared" si="18"/>
        <v>0</v>
      </c>
      <c r="BC57" s="38">
        <f t="shared" si="18"/>
        <v>0</v>
      </c>
      <c r="BD57" s="38">
        <f t="shared" si="18"/>
        <v>0</v>
      </c>
      <c r="BE57" s="38">
        <f t="shared" si="18"/>
        <v>0</v>
      </c>
      <c r="BF57" s="38">
        <f t="shared" si="18"/>
        <v>0</v>
      </c>
      <c r="BG57" s="38">
        <f t="shared" si="18"/>
        <v>0</v>
      </c>
      <c r="BH57" s="38">
        <f t="shared" si="18"/>
        <v>0</v>
      </c>
      <c r="BI57" s="38">
        <f t="shared" si="18"/>
        <v>0</v>
      </c>
      <c r="BJ57" s="38">
        <f t="shared" si="18"/>
        <v>0</v>
      </c>
      <c r="BK57" s="38">
        <f t="shared" si="18"/>
        <v>27944449.6</v>
      </c>
      <c r="BL57" s="38">
        <f t="shared" si="18"/>
        <v>0</v>
      </c>
      <c r="BM57" s="38">
        <f t="shared" si="18"/>
        <v>20797920.38</v>
      </c>
      <c r="BN57" s="38">
        <f t="shared" si="18"/>
        <v>0</v>
      </c>
      <c r="BO57" s="38">
        <f aca="true" t="shared" si="19" ref="BO57:BW57">+BO25+BO33+BO40+BO47+BO51+BO56</f>
        <v>0</v>
      </c>
      <c r="BP57" s="38">
        <f t="shared" si="19"/>
        <v>0</v>
      </c>
      <c r="BQ57" s="38">
        <f t="shared" si="19"/>
        <v>376775388.82</v>
      </c>
      <c r="BR57" s="38">
        <f t="shared" si="19"/>
        <v>0</v>
      </c>
      <c r="BS57" s="38">
        <f t="shared" si="19"/>
        <v>381532605.46</v>
      </c>
      <c r="BT57" s="38"/>
      <c r="BU57" s="38">
        <f>+BT12+BU25+BU33+BU40+BU47+BU51+BU56</f>
        <v>1152084848.7900002</v>
      </c>
      <c r="BV57" s="38">
        <f t="shared" si="19"/>
        <v>299002339.2</v>
      </c>
      <c r="BW57" s="38">
        <f t="shared" si="19"/>
        <v>1095724881.6000001</v>
      </c>
    </row>
    <row r="58" spans="1:75" ht="26.25" thickBot="1">
      <c r="A58" s="36"/>
      <c r="B58" s="37" t="s">
        <v>130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32">
        <v>0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  <c r="AU58" s="32">
        <v>0</v>
      </c>
      <c r="AV58" s="32">
        <v>0</v>
      </c>
      <c r="AW58" s="32">
        <v>0</v>
      </c>
      <c r="AX58" s="32">
        <v>0</v>
      </c>
      <c r="AY58" s="32">
        <v>0</v>
      </c>
      <c r="AZ58" s="32">
        <v>0</v>
      </c>
      <c r="BA58" s="32">
        <v>0</v>
      </c>
      <c r="BB58" s="32">
        <v>0</v>
      </c>
      <c r="BC58" s="32">
        <v>0</v>
      </c>
      <c r="BD58" s="32">
        <v>0</v>
      </c>
      <c r="BE58" s="32">
        <v>0</v>
      </c>
      <c r="BF58" s="32">
        <v>0</v>
      </c>
      <c r="BG58" s="32">
        <v>0</v>
      </c>
      <c r="BH58" s="32">
        <v>0</v>
      </c>
      <c r="BI58" s="32">
        <v>0</v>
      </c>
      <c r="BJ58" s="32">
        <v>0</v>
      </c>
      <c r="BK58" s="32">
        <v>0</v>
      </c>
      <c r="BL58" s="32">
        <v>0</v>
      </c>
      <c r="BM58" s="32">
        <v>0</v>
      </c>
      <c r="BN58" s="32">
        <v>0</v>
      </c>
      <c r="BO58" s="32">
        <v>0</v>
      </c>
      <c r="BP58" s="32">
        <v>0</v>
      </c>
      <c r="BQ58" s="32">
        <v>0</v>
      </c>
      <c r="BR58" s="32">
        <v>0</v>
      </c>
      <c r="BS58" s="32">
        <v>0</v>
      </c>
      <c r="BT58" s="32"/>
      <c r="BU58" s="32">
        <f>IF(Entrate!C69&gt;(BU57+BV57),Entrate!C69-(BU57+BV57),0)</f>
        <v>116034450.59999967</v>
      </c>
      <c r="BV58" s="32">
        <v>0</v>
      </c>
      <c r="BW58" s="32">
        <f>IF(Entrate!D69&gt;BW57,Entrate!D69-BW57,0)</f>
        <v>59696813.92999959</v>
      </c>
    </row>
  </sheetData>
  <sheetProtection/>
  <mergeCells count="74">
    <mergeCell ref="L7:N7"/>
    <mergeCell ref="O7:Q7"/>
    <mergeCell ref="AA8:AC8"/>
    <mergeCell ref="C3:F3"/>
    <mergeCell ref="I8:K8"/>
    <mergeCell ref="B7:B8"/>
    <mergeCell ref="C7:E7"/>
    <mergeCell ref="F7:H7"/>
    <mergeCell ref="I7:K7"/>
    <mergeCell ref="C8:E8"/>
    <mergeCell ref="I9:J9"/>
    <mergeCell ref="L8:N8"/>
    <mergeCell ref="L9:M9"/>
    <mergeCell ref="O8:Q8"/>
    <mergeCell ref="O9:P9"/>
    <mergeCell ref="C9:D9"/>
    <mergeCell ref="F8:H8"/>
    <mergeCell ref="F9:G9"/>
    <mergeCell ref="AA7:AC7"/>
    <mergeCell ref="AD7:AF7"/>
    <mergeCell ref="R8:T8"/>
    <mergeCell ref="U8:W8"/>
    <mergeCell ref="X8:Z8"/>
    <mergeCell ref="AD8:AF8"/>
    <mergeCell ref="R9:S9"/>
    <mergeCell ref="U9:V9"/>
    <mergeCell ref="X9:Y9"/>
    <mergeCell ref="AA9:AB9"/>
    <mergeCell ref="AD9:AE9"/>
    <mergeCell ref="AG7:AI7"/>
    <mergeCell ref="AG9:AH9"/>
    <mergeCell ref="R7:T7"/>
    <mergeCell ref="U7:W7"/>
    <mergeCell ref="X7:Z7"/>
    <mergeCell ref="AY8:BA8"/>
    <mergeCell ref="AG8:AI8"/>
    <mergeCell ref="AJ8:AL8"/>
    <mergeCell ref="AM8:AO8"/>
    <mergeCell ref="AP8:AR8"/>
    <mergeCell ref="AS8:AU8"/>
    <mergeCell ref="BH9:BI9"/>
    <mergeCell ref="AV7:AX7"/>
    <mergeCell ref="AY7:BA7"/>
    <mergeCell ref="AV9:AW9"/>
    <mergeCell ref="AY9:AZ9"/>
    <mergeCell ref="AJ7:AL7"/>
    <mergeCell ref="AM7:AO7"/>
    <mergeCell ref="AP7:AR7"/>
    <mergeCell ref="AS7:AU7"/>
    <mergeCell ref="AV8:AX8"/>
    <mergeCell ref="AJ9:AK9"/>
    <mergeCell ref="AM9:AN9"/>
    <mergeCell ref="AP9:AQ9"/>
    <mergeCell ref="AS9:AT9"/>
    <mergeCell ref="BB9:BC9"/>
    <mergeCell ref="BE9:BF9"/>
    <mergeCell ref="BN7:BP7"/>
    <mergeCell ref="BQ7:BS7"/>
    <mergeCell ref="BB7:BD7"/>
    <mergeCell ref="BE7:BG7"/>
    <mergeCell ref="BH7:BJ7"/>
    <mergeCell ref="BB8:BD8"/>
    <mergeCell ref="BE8:BG8"/>
    <mergeCell ref="BH8:BJ8"/>
    <mergeCell ref="BT7:BT8"/>
    <mergeCell ref="BU7:BW8"/>
    <mergeCell ref="BK8:BM8"/>
    <mergeCell ref="BN8:BP8"/>
    <mergeCell ref="BQ8:BS8"/>
    <mergeCell ref="BK9:BL9"/>
    <mergeCell ref="BN9:BO9"/>
    <mergeCell ref="BQ9:BR9"/>
    <mergeCell ref="BU9:BV9"/>
    <mergeCell ref="BK7:BM7"/>
  </mergeCells>
  <printOptions/>
  <pageMargins left="0.1968503937007874" right="0.1968503937007874" top="0.15748031496062992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Antonino Sciurba</cp:lastModifiedBy>
  <cp:lastPrinted>2017-09-26T10:15:32Z</cp:lastPrinted>
  <dcterms:created xsi:type="dcterms:W3CDTF">2000-01-20T08:39:24Z</dcterms:created>
  <dcterms:modified xsi:type="dcterms:W3CDTF">2017-09-26T11:05:23Z</dcterms:modified>
  <cp:category/>
  <cp:version/>
  <cp:contentType/>
  <cp:contentStatus/>
</cp:coreProperties>
</file>